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4B3289131CD10148EE3170188A34CA1EC43800C1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2025-05-01 - Stavební část" sheetId="2" r:id="rId2"/>
    <sheet name="2025-05-02 - Zdravotechnika" sheetId="3" r:id="rId3"/>
    <sheet name="2025-05-03 - Vytápění" sheetId="4" r:id="rId4"/>
    <sheet name="2025-05-04 - Vzduchotechnika" sheetId="5" r:id="rId5"/>
    <sheet name="2025-05-05 - Elektroinsta..." sheetId="6" r:id="rId6"/>
    <sheet name="2025-05-09 - Vedlejší roz..." sheetId="7" r:id="rId7"/>
    <sheet name="Seznam figur" sheetId="8" r:id="rId8"/>
  </sheets>
  <definedNames>
    <definedName name="_xlnm._FilterDatabase" localSheetId="1" hidden="1">'2025-05-01 - Stavební část'!$C$130:$K$548</definedName>
    <definedName name="_xlnm._FilterDatabase" localSheetId="2" hidden="1">'2025-05-02 - Zdravotechnika'!$C$129:$K$270</definedName>
    <definedName name="_xlnm._FilterDatabase" localSheetId="3" hidden="1">'2025-05-03 - Vytápění'!$C$124:$K$208</definedName>
    <definedName name="_xlnm._FilterDatabase" localSheetId="4" hidden="1">'2025-05-04 - Vzduchotechnika'!$C$121:$K$166</definedName>
    <definedName name="_xlnm._FilterDatabase" localSheetId="5" hidden="1">'2025-05-05 - Elektroinsta...'!$C$118:$K$124</definedName>
    <definedName name="_xlnm._FilterDatabase" localSheetId="6" hidden="1">'2025-05-09 - Vedlejší roz...'!$C$119:$K$127</definedName>
    <definedName name="_xlnm.Print_Titles" localSheetId="0">'Rekapitulace stavby'!$92:$92</definedName>
    <definedName name="_xlnm.Print_Titles" localSheetId="1">'2025-05-01 - Stavební část'!$130:$130</definedName>
    <definedName name="_xlnm.Print_Titles" localSheetId="2">'2025-05-02 - Zdravotechnika'!$129:$129</definedName>
    <definedName name="_xlnm.Print_Titles" localSheetId="3">'2025-05-03 - Vytápění'!$124:$124</definedName>
    <definedName name="_xlnm.Print_Titles" localSheetId="4">'2025-05-04 - Vzduchotechnika'!$121:$121</definedName>
    <definedName name="_xlnm.Print_Titles" localSheetId="5">'2025-05-05 - Elektroinsta...'!$118:$118</definedName>
    <definedName name="_xlnm.Print_Titles" localSheetId="6">'2025-05-09 - Vedlejší roz...'!$119:$119</definedName>
    <definedName name="_xlnm.Print_Titles" localSheetId="7">'Seznam figur'!$9:$9</definedName>
    <definedName name="_xlnm.Print_Area" localSheetId="0">'Rekapitulace stavby'!$D$4:$AO$76,'Rekapitulace stavby'!$C$82:$AQ$101</definedName>
    <definedName name="_xlnm.Print_Area" localSheetId="1">'2025-05-01 - Stavební část'!$C$4:$J$76,'2025-05-01 - Stavební část'!$C$82:$J$112,'2025-05-01 - Stavební část'!$C$118:$J$548</definedName>
    <definedName name="_xlnm.Print_Area" localSheetId="2">'2025-05-02 - Zdravotechnika'!$C$4:$J$76,'2025-05-02 - Zdravotechnika'!$C$82:$J$111,'2025-05-02 - Zdravotechnika'!$C$117:$J$270</definedName>
    <definedName name="_xlnm.Print_Area" localSheetId="3">'2025-05-03 - Vytápění'!$C$4:$J$76,'2025-05-03 - Vytápění'!$C$82:$J$106,'2025-05-03 - Vytápění'!$C$112:$J$208</definedName>
    <definedName name="_xlnm.Print_Area" localSheetId="4">'2025-05-04 - Vzduchotechnika'!$C$4:$J$76,'2025-05-04 - Vzduchotechnika'!$C$82:$J$103,'2025-05-04 - Vzduchotechnika'!$C$109:$J$166</definedName>
    <definedName name="_xlnm.Print_Area" localSheetId="5">'2025-05-05 - Elektroinsta...'!$C$4:$J$76,'2025-05-05 - Elektroinsta...'!$C$82:$J$100,'2025-05-05 - Elektroinsta...'!$C$106:$J$124</definedName>
    <definedName name="_xlnm.Print_Area" localSheetId="6">'2025-05-09 - Vedlejší roz...'!$C$4:$J$76,'2025-05-09 - Vedlejší roz...'!$C$82:$J$101,'2025-05-09 - Vedlejší roz...'!$C$107:$J$127</definedName>
    <definedName name="_xlnm.Print_Area" localSheetId="7">'Seznam figur'!$C$4:$G$109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/>
  <c r="BI127" i="7"/>
  <c r="BH127" i="7"/>
  <c r="BG127" i="7"/>
  <c r="BF127" i="7"/>
  <c r="T127" i="7"/>
  <c r="T126" i="7"/>
  <c r="R127" i="7"/>
  <c r="R126" i="7"/>
  <c r="P127" i="7"/>
  <c r="P126" i="7"/>
  <c r="BI125" i="7"/>
  <c r="BH125" i="7"/>
  <c r="BG125" i="7"/>
  <c r="BF125" i="7"/>
  <c r="T125" i="7"/>
  <c r="T124" i="7"/>
  <c r="R125" i="7"/>
  <c r="R124" i="7"/>
  <c r="P125" i="7"/>
  <c r="P124" i="7"/>
  <c r="BI123" i="7"/>
  <c r="BH123" i="7"/>
  <c r="BG123" i="7"/>
  <c r="BF123" i="7"/>
  <c r="T123" i="7"/>
  <c r="T122" i="7"/>
  <c r="T121" i="7"/>
  <c r="T120" i="7"/>
  <c r="R123" i="7"/>
  <c r="R122" i="7"/>
  <c r="R121" i="7"/>
  <c r="R120" i="7"/>
  <c r="P123" i="7"/>
  <c r="P122" i="7"/>
  <c r="P121" i="7"/>
  <c r="P120" i="7"/>
  <c r="AU100" i="1"/>
  <c r="F114" i="7"/>
  <c r="E112" i="7"/>
  <c r="F89" i="7"/>
  <c r="E87" i="7"/>
  <c r="J24" i="7"/>
  <c r="E24" i="7"/>
  <c r="J92" i="7"/>
  <c r="J23" i="7"/>
  <c r="J21" i="7"/>
  <c r="E21" i="7"/>
  <c r="J116" i="7"/>
  <c r="J20" i="7"/>
  <c r="J18" i="7"/>
  <c r="E18" i="7"/>
  <c r="F117" i="7"/>
  <c r="J17" i="7"/>
  <c r="J15" i="7"/>
  <c r="E15" i="7"/>
  <c r="F91" i="7"/>
  <c r="J14" i="7"/>
  <c r="J12" i="7"/>
  <c r="J114" i="7"/>
  <c r="E7" i="7"/>
  <c r="E110" i="7"/>
  <c r="J37" i="6"/>
  <c r="J36" i="6"/>
  <c r="AY99" i="1"/>
  <c r="J35" i="6"/>
  <c r="AX99" i="1"/>
  <c r="BI124" i="6"/>
  <c r="BH124" i="6"/>
  <c r="BG124" i="6"/>
  <c r="BF124" i="6"/>
  <c r="T124" i="6"/>
  <c r="T123" i="6"/>
  <c r="R124" i="6"/>
  <c r="R123" i="6"/>
  <c r="P124" i="6"/>
  <c r="P123" i="6"/>
  <c r="BI122" i="6"/>
  <c r="BH122" i="6"/>
  <c r="BG122" i="6"/>
  <c r="BF122" i="6"/>
  <c r="T122" i="6"/>
  <c r="T121" i="6"/>
  <c r="T120" i="6"/>
  <c r="T119" i="6"/>
  <c r="R122" i="6"/>
  <c r="R121" i="6"/>
  <c r="R120" i="6"/>
  <c r="R119" i="6"/>
  <c r="P122" i="6"/>
  <c r="P121" i="6"/>
  <c r="P120" i="6"/>
  <c r="P119" i="6"/>
  <c r="AU99" i="1"/>
  <c r="F113" i="6"/>
  <c r="E111" i="6"/>
  <c r="F89" i="6"/>
  <c r="E87" i="6"/>
  <c r="J24" i="6"/>
  <c r="E24" i="6"/>
  <c r="J116" i="6"/>
  <c r="J23" i="6"/>
  <c r="J21" i="6"/>
  <c r="E21" i="6"/>
  <c r="J115" i="6"/>
  <c r="J20" i="6"/>
  <c r="J18" i="6"/>
  <c r="E18" i="6"/>
  <c r="F92" i="6"/>
  <c r="J17" i="6"/>
  <c r="J15" i="6"/>
  <c r="E15" i="6"/>
  <c r="F91" i="6"/>
  <c r="J14" i="6"/>
  <c r="J12" i="6"/>
  <c r="J113" i="6"/>
  <c r="E7" i="6"/>
  <c r="E109" i="6"/>
  <c r="J37" i="5"/>
  <c r="J36" i="5"/>
  <c r="AY98" i="1"/>
  <c r="J35" i="5"/>
  <c r="AX98" i="1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119" i="5"/>
  <c r="J23" i="5"/>
  <c r="J21" i="5"/>
  <c r="E21" i="5"/>
  <c r="J118" i="5"/>
  <c r="J20" i="5"/>
  <c r="J18" i="5"/>
  <c r="E18" i="5"/>
  <c r="F119" i="5"/>
  <c r="J17" i="5"/>
  <c r="J15" i="5"/>
  <c r="E15" i="5"/>
  <c r="F118" i="5"/>
  <c r="J14" i="5"/>
  <c r="J12" i="5"/>
  <c r="J116" i="5"/>
  <c r="E7" i="5"/>
  <c r="E112" i="5"/>
  <c r="J37" i="4"/>
  <c r="J36" i="4"/>
  <c r="AY97" i="1"/>
  <c r="J35" i="4"/>
  <c r="AX97" i="1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F119" i="4"/>
  <c r="E117" i="4"/>
  <c r="F89" i="4"/>
  <c r="E87" i="4"/>
  <c r="J24" i="4"/>
  <c r="E24" i="4"/>
  <c r="J122" i="4"/>
  <c r="J23" i="4"/>
  <c r="J21" i="4"/>
  <c r="E21" i="4"/>
  <c r="J121" i="4"/>
  <c r="J20" i="4"/>
  <c r="J18" i="4"/>
  <c r="E18" i="4"/>
  <c r="F122" i="4"/>
  <c r="J17" i="4"/>
  <c r="J15" i="4"/>
  <c r="E15" i="4"/>
  <c r="F91" i="4"/>
  <c r="J14" i="4"/>
  <c r="J12" i="4"/>
  <c r="J119" i="4"/>
  <c r="E7" i="4"/>
  <c r="E115" i="4"/>
  <c r="J37" i="3"/>
  <c r="J36" i="3"/>
  <c r="AY96" i="1"/>
  <c r="J35" i="3"/>
  <c r="AX96" i="1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T172" i="3"/>
  <c r="R173" i="3"/>
  <c r="R172" i="3"/>
  <c r="P173" i="3"/>
  <c r="P172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T150" i="3"/>
  <c r="R151" i="3"/>
  <c r="R150" i="3"/>
  <c r="P151" i="3"/>
  <c r="P150" i="3"/>
  <c r="BI147" i="3"/>
  <c r="BH147" i="3"/>
  <c r="BG147" i="3"/>
  <c r="BF147" i="3"/>
  <c r="T147" i="3"/>
  <c r="T146" i="3"/>
  <c r="R147" i="3"/>
  <c r="R146" i="3"/>
  <c r="P147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/>
  <c r="J23" i="3"/>
  <c r="J21" i="3"/>
  <c r="E21" i="3"/>
  <c r="J126" i="3"/>
  <c r="J20" i="3"/>
  <c r="J18" i="3"/>
  <c r="E18" i="3"/>
  <c r="F127" i="3"/>
  <c r="J17" i="3"/>
  <c r="J15" i="3"/>
  <c r="E15" i="3"/>
  <c r="F126" i="3"/>
  <c r="J14" i="3"/>
  <c r="J12" i="3"/>
  <c r="J89" i="3"/>
  <c r="E7" i="3"/>
  <c r="E120" i="3"/>
  <c r="J37" i="2"/>
  <c r="J36" i="2"/>
  <c r="AY95" i="1"/>
  <c r="J35" i="2"/>
  <c r="AX95" i="1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490" i="2"/>
  <c r="BH490" i="2"/>
  <c r="BG490" i="2"/>
  <c r="BF490" i="2"/>
  <c r="T490" i="2"/>
  <c r="R490" i="2"/>
  <c r="P490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3" i="2"/>
  <c r="BH453" i="2"/>
  <c r="BG453" i="2"/>
  <c r="BF453" i="2"/>
  <c r="T453" i="2"/>
  <c r="R453" i="2"/>
  <c r="P453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T432" i="2"/>
  <c r="R433" i="2"/>
  <c r="R432" i="2"/>
  <c r="P433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19" i="2"/>
  <c r="BH419" i="2"/>
  <c r="BG419" i="2"/>
  <c r="BF419" i="2"/>
  <c r="T419" i="2"/>
  <c r="R419" i="2"/>
  <c r="P419" i="2"/>
  <c r="BI409" i="2"/>
  <c r="BH409" i="2"/>
  <c r="BG409" i="2"/>
  <c r="BF409" i="2"/>
  <c r="T409" i="2"/>
  <c r="R409" i="2"/>
  <c r="P409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T342" i="2"/>
  <c r="R343" i="2"/>
  <c r="R342" i="2"/>
  <c r="P343" i="2"/>
  <c r="P342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2" i="2"/>
  <c r="BH262" i="2"/>
  <c r="BG262" i="2"/>
  <c r="BF262" i="2"/>
  <c r="T262" i="2"/>
  <c r="R262" i="2"/>
  <c r="P262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92" i="2"/>
  <c r="J23" i="2"/>
  <c r="J21" i="2"/>
  <c r="E21" i="2"/>
  <c r="J127" i="2"/>
  <c r="J20" i="2"/>
  <c r="J18" i="2"/>
  <c r="E18" i="2"/>
  <c r="F128" i="2"/>
  <c r="J17" i="2"/>
  <c r="J15" i="2"/>
  <c r="E15" i="2"/>
  <c r="F127" i="2"/>
  <c r="J14" i="2"/>
  <c r="J12" i="2"/>
  <c r="J125" i="2"/>
  <c r="E7" i="2"/>
  <c r="E85" i="2"/>
  <c r="L90" i="1"/>
  <c r="AM90" i="1"/>
  <c r="AM89" i="1"/>
  <c r="L89" i="1"/>
  <c r="AM87" i="1"/>
  <c r="L87" i="1"/>
  <c r="L85" i="1"/>
  <c r="L84" i="1"/>
  <c r="BK523" i="2"/>
  <c r="BK521" i="2"/>
  <c r="J511" i="2"/>
  <c r="J505" i="2"/>
  <c r="J490" i="2"/>
  <c r="J481" i="2"/>
  <c r="J466" i="2"/>
  <c r="J459" i="2"/>
  <c r="BK443" i="2"/>
  <c r="BK438" i="2"/>
  <c r="BK431" i="2"/>
  <c r="BK419" i="2"/>
  <c r="BK397" i="2"/>
  <c r="J389" i="2"/>
  <c r="BK383" i="2"/>
  <c r="BK381" i="2"/>
  <c r="BK377" i="2"/>
  <c r="J374" i="2"/>
  <c r="J367" i="2"/>
  <c r="BK365" i="2"/>
  <c r="BK363" i="2"/>
  <c r="BK361" i="2"/>
  <c r="BK358" i="2"/>
  <c r="J356" i="2"/>
  <c r="J350" i="2"/>
  <c r="BK343" i="2"/>
  <c r="J337" i="2"/>
  <c r="J335" i="2"/>
  <c r="J312" i="2"/>
  <c r="J300" i="2"/>
  <c r="J292" i="2"/>
  <c r="J278" i="2"/>
  <c r="J262" i="2"/>
  <c r="J248" i="2"/>
  <c r="J234" i="2"/>
  <c r="J228" i="2"/>
  <c r="J222" i="2"/>
  <c r="J206" i="2"/>
  <c r="J192" i="2"/>
  <c r="BK188" i="2"/>
  <c r="BK184" i="2"/>
  <c r="BK180" i="2"/>
  <c r="BK177" i="2"/>
  <c r="BK173" i="2"/>
  <c r="BK169" i="2"/>
  <c r="J168" i="2"/>
  <c r="BK163" i="2"/>
  <c r="J154" i="2"/>
  <c r="BK142" i="2"/>
  <c r="BK134" i="2"/>
  <c r="BK542" i="2"/>
  <c r="J542" i="2"/>
  <c r="BK538" i="2"/>
  <c r="J538" i="2"/>
  <c r="J536" i="2"/>
  <c r="J523" i="2"/>
  <c r="J521" i="2"/>
  <c r="J515" i="2"/>
  <c r="BK505" i="2"/>
  <c r="BK502" i="2"/>
  <c r="BK481" i="2"/>
  <c r="BK468" i="2"/>
  <c r="BK466" i="2"/>
  <c r="BK459" i="2"/>
  <c r="J443" i="2"/>
  <c r="J438" i="2"/>
  <c r="J431" i="2"/>
  <c r="BK426" i="2"/>
  <c r="J419" i="2"/>
  <c r="J409" i="2"/>
  <c r="BK393" i="2"/>
  <c r="BK385" i="2"/>
  <c r="J382" i="2"/>
  <c r="J377" i="2"/>
  <c r="BK374" i="2"/>
  <c r="BK367" i="2"/>
  <c r="J365" i="2"/>
  <c r="J363" i="2"/>
  <c r="J361" i="2"/>
  <c r="J358" i="2"/>
  <c r="BK356" i="2"/>
  <c r="BK350" i="2"/>
  <c r="J343" i="2"/>
  <c r="BK337" i="2"/>
  <c r="BK335" i="2"/>
  <c r="BK300" i="2"/>
  <c r="BK292" i="2"/>
  <c r="BK278" i="2"/>
  <c r="J274" i="2"/>
  <c r="J270" i="2"/>
  <c r="BK248" i="2"/>
  <c r="BK234" i="2"/>
  <c r="BK228" i="2"/>
  <c r="BK222" i="2"/>
  <c r="BK206" i="2"/>
  <c r="BK192" i="2"/>
  <c r="J166" i="2"/>
  <c r="J159" i="2"/>
  <c r="BK147" i="2"/>
  <c r="BK138" i="2"/>
  <c r="BK270" i="3"/>
  <c r="BK268" i="3"/>
  <c r="BK266" i="3"/>
  <c r="J264" i="3"/>
  <c r="J261" i="3"/>
  <c r="BK260" i="3"/>
  <c r="BK258" i="3"/>
  <c r="J255" i="3"/>
  <c r="BK253" i="3"/>
  <c r="J251" i="3"/>
  <c r="J249" i="3"/>
  <c r="J247" i="3"/>
  <c r="J244" i="3"/>
  <c r="J242" i="3"/>
  <c r="BK239" i="3"/>
  <c r="J237" i="3"/>
  <c r="BK229" i="3"/>
  <c r="BK227" i="3"/>
  <c r="BK226" i="3"/>
  <c r="J221" i="3"/>
  <c r="J214" i="3"/>
  <c r="J211" i="3"/>
  <c r="BK209" i="3"/>
  <c r="J207" i="3"/>
  <c r="J205" i="3"/>
  <c r="J204" i="3"/>
  <c r="BK202" i="3"/>
  <c r="BK196" i="3"/>
  <c r="J188" i="3"/>
  <c r="J186" i="3"/>
  <c r="J182" i="3"/>
  <c r="J180" i="3"/>
  <c r="J176" i="3"/>
  <c r="J270" i="3"/>
  <c r="J268" i="3"/>
  <c r="BK265" i="3"/>
  <c r="J263" i="3"/>
  <c r="J260" i="3"/>
  <c r="J258" i="3"/>
  <c r="J256" i="3"/>
  <c r="BK254" i="3"/>
  <c r="BK252" i="3"/>
  <c r="BK250" i="3"/>
  <c r="BK248" i="3"/>
  <c r="J246" i="3"/>
  <c r="BK244" i="3"/>
  <c r="J241" i="3"/>
  <c r="J238" i="3"/>
  <c r="J233" i="3"/>
  <c r="BK228" i="3"/>
  <c r="J226" i="3"/>
  <c r="BK221" i="3"/>
  <c r="J215" i="3"/>
  <c r="J212" i="3"/>
  <c r="BK210" i="3"/>
  <c r="J208" i="3"/>
  <c r="BK206" i="3"/>
  <c r="BK204" i="3"/>
  <c r="J202" i="3"/>
  <c r="J196" i="3"/>
  <c r="BK188" i="3"/>
  <c r="BK186" i="3"/>
  <c r="BK180" i="3"/>
  <c r="BK173" i="3"/>
  <c r="J171" i="3"/>
  <c r="J166" i="3"/>
  <c r="BK161" i="3"/>
  <c r="BK155" i="3"/>
  <c r="BK147" i="3"/>
  <c r="J141" i="3"/>
  <c r="BK139" i="3"/>
  <c r="BK137" i="3"/>
  <c r="J167" i="3"/>
  <c r="J165" i="3"/>
  <c r="BK158" i="3"/>
  <c r="BK151" i="3"/>
  <c r="BK144" i="3"/>
  <c r="J140" i="3"/>
  <c r="BK138" i="3"/>
  <c r="J133" i="3"/>
  <c r="BK208" i="4"/>
  <c r="BK207" i="4"/>
  <c r="BK206" i="4"/>
  <c r="BK198" i="4"/>
  <c r="J190" i="4"/>
  <c r="J184" i="4"/>
  <c r="J181" i="4"/>
  <c r="J207" i="4"/>
  <c r="BK205" i="4"/>
  <c r="J202" i="4"/>
  <c r="J194" i="4"/>
  <c r="J186" i="4"/>
  <c r="J183" i="4"/>
  <c r="J180" i="4"/>
  <c r="J179" i="4"/>
  <c r="J176" i="4"/>
  <c r="J174" i="4"/>
  <c r="BK172" i="4"/>
  <c r="J161" i="4"/>
  <c r="BK158" i="4"/>
  <c r="J154" i="4"/>
  <c r="BK148" i="4"/>
  <c r="BK145" i="4"/>
  <c r="J137" i="4"/>
  <c r="BK130" i="4"/>
  <c r="J175" i="4"/>
  <c r="BK173" i="4"/>
  <c r="BK167" i="4"/>
  <c r="J162" i="4"/>
  <c r="J160" i="4"/>
  <c r="BK157" i="4"/>
  <c r="J151" i="4"/>
  <c r="J145" i="4"/>
  <c r="BK141" i="4"/>
  <c r="J134" i="4"/>
  <c r="BK129" i="4"/>
  <c r="BK166" i="5"/>
  <c r="J165" i="5"/>
  <c r="BK163" i="5"/>
  <c r="J164" i="5"/>
  <c r="BK162" i="5"/>
  <c r="BK159" i="5"/>
  <c r="BK155" i="5"/>
  <c r="BK147" i="5"/>
  <c r="BK145" i="5"/>
  <c r="BK143" i="5"/>
  <c r="J141" i="5"/>
  <c r="J138" i="5"/>
  <c r="BK137" i="5"/>
  <c r="BK134" i="5"/>
  <c r="J127" i="5"/>
  <c r="J155" i="5"/>
  <c r="BK151" i="5"/>
  <c r="BK146" i="5"/>
  <c r="J144" i="5"/>
  <c r="BK142" i="5"/>
  <c r="BK140" i="5"/>
  <c r="J137" i="5"/>
  <c r="J135" i="5"/>
  <c r="J131" i="5"/>
  <c r="J126" i="5"/>
  <c r="J125" i="5"/>
  <c r="BK124" i="6"/>
  <c r="J124" i="6"/>
  <c r="BK127" i="7"/>
  <c r="J127" i="7"/>
  <c r="BK123" i="7"/>
  <c r="BK536" i="2"/>
  <c r="BK515" i="2"/>
  <c r="BK503" i="2"/>
  <c r="J502" i="2"/>
  <c r="J479" i="2"/>
  <c r="J461" i="2"/>
  <c r="J453" i="2"/>
  <c r="J442" i="2"/>
  <c r="BK433" i="2"/>
  <c r="J430" i="2"/>
  <c r="BK409" i="2"/>
  <c r="J393" i="2"/>
  <c r="J385" i="2"/>
  <c r="BK382" i="2"/>
  <c r="BK375" i="2"/>
  <c r="J368" i="2"/>
  <c r="J366" i="2"/>
  <c r="J364" i="2"/>
  <c r="J362" i="2"/>
  <c r="BK360" i="2"/>
  <c r="BK357" i="2"/>
  <c r="BK351" i="2"/>
  <c r="J346" i="2"/>
  <c r="BK341" i="2"/>
  <c r="BK336" i="2"/>
  <c r="BK312" i="2"/>
  <c r="BK306" i="2"/>
  <c r="BK296" i="2"/>
  <c r="J285" i="2"/>
  <c r="BK274" i="2"/>
  <c r="BK253" i="2"/>
  <c r="J239" i="2"/>
  <c r="BK232" i="2"/>
  <c r="BK225" i="2"/>
  <c r="J218" i="2"/>
  <c r="BK203" i="2"/>
  <c r="J188" i="2"/>
  <c r="J184" i="2"/>
  <c r="J180" i="2"/>
  <c r="J177" i="2"/>
  <c r="J173" i="2"/>
  <c r="J169" i="2"/>
  <c r="BK166" i="2"/>
  <c r="BK159" i="2"/>
  <c r="J147" i="2"/>
  <c r="J138" i="2"/>
  <c r="AS94" i="1"/>
  <c r="BK511" i="2"/>
  <c r="J503" i="2"/>
  <c r="BK490" i="2"/>
  <c r="BK479" i="2"/>
  <c r="J468" i="2"/>
  <c r="BK461" i="2"/>
  <c r="BK453" i="2"/>
  <c r="BK442" i="2"/>
  <c r="J433" i="2"/>
  <c r="BK430" i="2"/>
  <c r="J426" i="2"/>
  <c r="J397" i="2"/>
  <c r="BK389" i="2"/>
  <c r="J383" i="2"/>
  <c r="J381" i="2"/>
  <c r="J375" i="2"/>
  <c r="BK368" i="2"/>
  <c r="BK366" i="2"/>
  <c r="BK364" i="2"/>
  <c r="BK362" i="2"/>
  <c r="J360" i="2"/>
  <c r="J357" i="2"/>
  <c r="J351" i="2"/>
  <c r="BK346" i="2"/>
  <c r="J341" i="2"/>
  <c r="J336" i="2"/>
  <c r="J306" i="2"/>
  <c r="J296" i="2"/>
  <c r="BK285" i="2"/>
  <c r="BK270" i="2"/>
  <c r="BK262" i="2"/>
  <c r="J253" i="2"/>
  <c r="BK239" i="2"/>
  <c r="J232" i="2"/>
  <c r="J225" i="2"/>
  <c r="BK218" i="2"/>
  <c r="J203" i="2"/>
  <c r="BK168" i="2"/>
  <c r="J163" i="2"/>
  <c r="BK154" i="2"/>
  <c r="J142" i="2"/>
  <c r="J134" i="2"/>
  <c r="J269" i="3"/>
  <c r="J265" i="3"/>
  <c r="BK263" i="3"/>
  <c r="J259" i="3"/>
  <c r="J257" i="3"/>
  <c r="BK256" i="3"/>
  <c r="J254" i="3"/>
  <c r="J252" i="3"/>
  <c r="J250" i="3"/>
  <c r="J248" i="3"/>
  <c r="BK246" i="3"/>
  <c r="BK243" i="3"/>
  <c r="BK241" i="3"/>
  <c r="BK238" i="3"/>
  <c r="BK233" i="3"/>
  <c r="J228" i="3"/>
  <c r="BK225" i="3"/>
  <c r="J217" i="3"/>
  <c r="BK215" i="3"/>
  <c r="BK212" i="3"/>
  <c r="J210" i="3"/>
  <c r="BK208" i="3"/>
  <c r="J206" i="3"/>
  <c r="J203" i="3"/>
  <c r="BK201" i="3"/>
  <c r="J192" i="3"/>
  <c r="J187" i="3"/>
  <c r="BK182" i="3"/>
  <c r="J181" i="3"/>
  <c r="J173" i="3"/>
  <c r="BK269" i="3"/>
  <c r="J266" i="3"/>
  <c r="BK264" i="3"/>
  <c r="BK261" i="3"/>
  <c r="BK259" i="3"/>
  <c r="BK257" i="3"/>
  <c r="BK255" i="3"/>
  <c r="J253" i="3"/>
  <c r="BK251" i="3"/>
  <c r="BK249" i="3"/>
  <c r="BK247" i="3"/>
  <c r="J243" i="3"/>
  <c r="BK242" i="3"/>
  <c r="J239" i="3"/>
  <c r="BK237" i="3"/>
  <c r="J229" i="3"/>
  <c r="J227" i="3"/>
  <c r="J225" i="3"/>
  <c r="BK217" i="3"/>
  <c r="BK214" i="3"/>
  <c r="BK211" i="3"/>
  <c r="J209" i="3"/>
  <c r="BK207" i="3"/>
  <c r="BK205" i="3"/>
  <c r="BK203" i="3"/>
  <c r="J201" i="3"/>
  <c r="BK192" i="3"/>
  <c r="BK187" i="3"/>
  <c r="BK181" i="3"/>
  <c r="BK176" i="3"/>
  <c r="BK171" i="3"/>
  <c r="BK167" i="3"/>
  <c r="BK165" i="3"/>
  <c r="J158" i="3"/>
  <c r="J151" i="3"/>
  <c r="J144" i="3"/>
  <c r="BK140" i="3"/>
  <c r="J138" i="3"/>
  <c r="BK133" i="3"/>
  <c r="BK166" i="3"/>
  <c r="J161" i="3"/>
  <c r="J155" i="3"/>
  <c r="J147" i="3"/>
  <c r="BK141" i="3"/>
  <c r="J139" i="3"/>
  <c r="J137" i="3"/>
  <c r="J208" i="4"/>
  <c r="J205" i="4"/>
  <c r="J203" i="4"/>
  <c r="BK202" i="4"/>
  <c r="BK194" i="4"/>
  <c r="BK186" i="4"/>
  <c r="BK183" i="4"/>
  <c r="BK180" i="4"/>
  <c r="J206" i="4"/>
  <c r="BK203" i="4"/>
  <c r="J198" i="4"/>
  <c r="BK190" i="4"/>
  <c r="BK184" i="4"/>
  <c r="BK181" i="4"/>
  <c r="BK179" i="4"/>
  <c r="BK176" i="4"/>
  <c r="BK175" i="4"/>
  <c r="J173" i="4"/>
  <c r="J167" i="4"/>
  <c r="BK162" i="4"/>
  <c r="BK160" i="4"/>
  <c r="J157" i="4"/>
  <c r="BK151" i="4"/>
  <c r="J141" i="4"/>
  <c r="BK134" i="4"/>
  <c r="J129" i="4"/>
  <c r="BK128" i="4"/>
  <c r="BK174" i="4"/>
  <c r="J172" i="4"/>
  <c r="BK161" i="4"/>
  <c r="J158" i="4"/>
  <c r="BK154" i="4"/>
  <c r="J148" i="4"/>
  <c r="BK137" i="4"/>
  <c r="J130" i="4"/>
  <c r="J128" i="4"/>
  <c r="BK165" i="5"/>
  <c r="BK164" i="5"/>
  <c r="J166" i="5"/>
  <c r="J163" i="5"/>
  <c r="J162" i="5"/>
  <c r="J159" i="5"/>
  <c r="J151" i="5"/>
  <c r="J146" i="5"/>
  <c r="BK144" i="5"/>
  <c r="J142" i="5"/>
  <c r="J140" i="5"/>
  <c r="BK136" i="5"/>
  <c r="BK135" i="5"/>
  <c r="BK131" i="5"/>
  <c r="BK126" i="5"/>
  <c r="J147" i="5"/>
  <c r="J145" i="5"/>
  <c r="J143" i="5"/>
  <c r="BK141" i="5"/>
  <c r="BK138" i="5"/>
  <c r="J136" i="5"/>
  <c r="J134" i="5"/>
  <c r="BK127" i="5"/>
  <c r="BK125" i="5"/>
  <c r="BK122" i="6"/>
  <c r="J122" i="6"/>
  <c r="BK125" i="7"/>
  <c r="J123" i="7"/>
  <c r="J125" i="7"/>
  <c r="P133" i="2" l="1"/>
  <c r="T133" i="2"/>
  <c r="P158" i="2"/>
  <c r="T158" i="2"/>
  <c r="P167" i="2"/>
  <c r="T167" i="2"/>
  <c r="P238" i="2"/>
  <c r="T238" i="2"/>
  <c r="P334" i="2"/>
  <c r="R334" i="2"/>
  <c r="P345" i="2"/>
  <c r="T345" i="2"/>
  <c r="P359" i="2"/>
  <c r="R376" i="2"/>
  <c r="BK384" i="2"/>
  <c r="J384" i="2"/>
  <c r="J108" i="2"/>
  <c r="R384" i="2"/>
  <c r="BK437" i="2"/>
  <c r="J437" i="2"/>
  <c r="J110" i="2"/>
  <c r="R437" i="2"/>
  <c r="BK504" i="2"/>
  <c r="J504" i="2"/>
  <c r="J111" i="2"/>
  <c r="T504" i="2"/>
  <c r="P132" i="3"/>
  <c r="T132" i="3"/>
  <c r="BK154" i="3"/>
  <c r="J154" i="3"/>
  <c r="J101" i="3"/>
  <c r="R154" i="3"/>
  <c r="BK164" i="3"/>
  <c r="J164" i="3"/>
  <c r="J102" i="3"/>
  <c r="R164" i="3"/>
  <c r="BK175" i="3"/>
  <c r="R175" i="3"/>
  <c r="BK200" i="3"/>
  <c r="J200" i="3"/>
  <c r="J106" i="3"/>
  <c r="R200" i="3"/>
  <c r="BK216" i="3"/>
  <c r="J216" i="3"/>
  <c r="J107" i="3"/>
  <c r="R216" i="3"/>
  <c r="P245" i="3"/>
  <c r="T245" i="3"/>
  <c r="P262" i="3"/>
  <c r="T262" i="3"/>
  <c r="T267" i="3"/>
  <c r="P127" i="4"/>
  <c r="P126" i="4"/>
  <c r="T127" i="4"/>
  <c r="T126" i="4"/>
  <c r="BK136" i="4"/>
  <c r="J136" i="4"/>
  <c r="J100" i="4"/>
  <c r="R136" i="4"/>
  <c r="BK159" i="4"/>
  <c r="J159" i="4"/>
  <c r="J101" i="4"/>
  <c r="T159" i="4"/>
  <c r="P171" i="4"/>
  <c r="T171" i="4"/>
  <c r="P182" i="4"/>
  <c r="BK185" i="4"/>
  <c r="J185" i="4"/>
  <c r="J104" i="4"/>
  <c r="R185" i="4"/>
  <c r="BK204" i="4"/>
  <c r="J204" i="4"/>
  <c r="J105" i="4"/>
  <c r="T204" i="4"/>
  <c r="BK124" i="5"/>
  <c r="J124" i="5"/>
  <c r="J98" i="5"/>
  <c r="T124" i="5"/>
  <c r="T123" i="5"/>
  <c r="P133" i="5"/>
  <c r="BK139" i="5"/>
  <c r="J139" i="5"/>
  <c r="J101" i="5"/>
  <c r="R139" i="5"/>
  <c r="BK161" i="5"/>
  <c r="J161" i="5"/>
  <c r="J102" i="5"/>
  <c r="R161" i="5"/>
  <c r="BK133" i="2"/>
  <c r="J133" i="2"/>
  <c r="J98" i="2"/>
  <c r="R133" i="2"/>
  <c r="BK158" i="2"/>
  <c r="J158" i="2"/>
  <c r="J99" i="2"/>
  <c r="R158" i="2"/>
  <c r="BK167" i="2"/>
  <c r="J167" i="2"/>
  <c r="J100" i="2"/>
  <c r="R167" i="2"/>
  <c r="BK238" i="2"/>
  <c r="J238" i="2"/>
  <c r="J101" i="2"/>
  <c r="R238" i="2"/>
  <c r="BK334" i="2"/>
  <c r="J334" i="2"/>
  <c r="J102" i="2"/>
  <c r="T334" i="2"/>
  <c r="BK345" i="2"/>
  <c r="J345" i="2"/>
  <c r="J105" i="2"/>
  <c r="R345" i="2"/>
  <c r="BK359" i="2"/>
  <c r="J359" i="2"/>
  <c r="J106" i="2"/>
  <c r="R359" i="2"/>
  <c r="T359" i="2"/>
  <c r="BK376" i="2"/>
  <c r="J376" i="2"/>
  <c r="J107" i="2"/>
  <c r="P376" i="2"/>
  <c r="T376" i="2"/>
  <c r="P384" i="2"/>
  <c r="T384" i="2"/>
  <c r="P437" i="2"/>
  <c r="T437" i="2"/>
  <c r="P504" i="2"/>
  <c r="R504" i="2"/>
  <c r="BK132" i="3"/>
  <c r="J132" i="3"/>
  <c r="J98" i="3"/>
  <c r="R132" i="3"/>
  <c r="R131" i="3"/>
  <c r="P154" i="3"/>
  <c r="T154" i="3"/>
  <c r="P164" i="3"/>
  <c r="T164" i="3"/>
  <c r="P175" i="3"/>
  <c r="T175" i="3"/>
  <c r="P200" i="3"/>
  <c r="T200" i="3"/>
  <c r="P216" i="3"/>
  <c r="T216" i="3"/>
  <c r="BK245" i="3"/>
  <c r="J245" i="3"/>
  <c r="J108" i="3"/>
  <c r="R245" i="3"/>
  <c r="BK262" i="3"/>
  <c r="J262" i="3"/>
  <c r="J109" i="3"/>
  <c r="R262" i="3"/>
  <c r="BK267" i="3"/>
  <c r="J267" i="3"/>
  <c r="J110" i="3"/>
  <c r="P267" i="3"/>
  <c r="R267" i="3"/>
  <c r="BK127" i="4"/>
  <c r="J127" i="4"/>
  <c r="J98" i="4"/>
  <c r="R127" i="4"/>
  <c r="R126" i="4"/>
  <c r="P136" i="4"/>
  <c r="T136" i="4"/>
  <c r="P159" i="4"/>
  <c r="R159" i="4"/>
  <c r="BK171" i="4"/>
  <c r="J171" i="4"/>
  <c r="J102" i="4"/>
  <c r="R171" i="4"/>
  <c r="BK182" i="4"/>
  <c r="J182" i="4"/>
  <c r="J103" i="4"/>
  <c r="R182" i="4"/>
  <c r="T182" i="4"/>
  <c r="P185" i="4"/>
  <c r="T185" i="4"/>
  <c r="P204" i="4"/>
  <c r="R204" i="4"/>
  <c r="P124" i="5"/>
  <c r="P123" i="5"/>
  <c r="R124" i="5"/>
  <c r="R123" i="5"/>
  <c r="BK133" i="5"/>
  <c r="J133" i="5"/>
  <c r="J100" i="5"/>
  <c r="R133" i="5"/>
  <c r="R132" i="5"/>
  <c r="T133" i="5"/>
  <c r="P139" i="5"/>
  <c r="T139" i="5"/>
  <c r="P161" i="5"/>
  <c r="T161" i="5"/>
  <c r="BK342" i="2"/>
  <c r="J342" i="2"/>
  <c r="J103" i="2"/>
  <c r="BK123" i="6"/>
  <c r="J123" i="6"/>
  <c r="J99" i="6"/>
  <c r="BK122" i="7"/>
  <c r="J122" i="7"/>
  <c r="J98" i="7"/>
  <c r="BK124" i="7"/>
  <c r="J124" i="7"/>
  <c r="J99" i="7"/>
  <c r="BK432" i="2"/>
  <c r="J432" i="2"/>
  <c r="J109" i="2"/>
  <c r="BK146" i="3"/>
  <c r="J146" i="3"/>
  <c r="J99" i="3"/>
  <c r="BK150" i="3"/>
  <c r="J150" i="3"/>
  <c r="J100" i="3"/>
  <c r="BK172" i="3"/>
  <c r="J172" i="3"/>
  <c r="J103" i="3"/>
  <c r="BK121" i="6"/>
  <c r="J121" i="6"/>
  <c r="J98" i="6"/>
  <c r="BK126" i="7"/>
  <c r="J126" i="7"/>
  <c r="J100" i="7"/>
  <c r="E85" i="7"/>
  <c r="J89" i="7"/>
  <c r="J91" i="7"/>
  <c r="F116" i="7"/>
  <c r="J117" i="7"/>
  <c r="BE127" i="7"/>
  <c r="F92" i="7"/>
  <c r="BE123" i="7"/>
  <c r="BE125" i="7"/>
  <c r="F115" i="6"/>
  <c r="F116" i="6"/>
  <c r="BE122" i="6"/>
  <c r="E85" i="6"/>
  <c r="J89" i="6"/>
  <c r="J91" i="6"/>
  <c r="J92" i="6"/>
  <c r="BE124" i="6"/>
  <c r="E85" i="5"/>
  <c r="J89" i="5"/>
  <c r="F91" i="5"/>
  <c r="J91" i="5"/>
  <c r="F92" i="5"/>
  <c r="J92" i="5"/>
  <c r="BE125" i="5"/>
  <c r="BE126" i="5"/>
  <c r="BE137" i="5"/>
  <c r="BE145" i="5"/>
  <c r="BE127" i="5"/>
  <c r="BE131" i="5"/>
  <c r="BE134" i="5"/>
  <c r="BE135" i="5"/>
  <c r="BE136" i="5"/>
  <c r="BE138" i="5"/>
  <c r="BE140" i="5"/>
  <c r="BE141" i="5"/>
  <c r="BE142" i="5"/>
  <c r="BE143" i="5"/>
  <c r="BE144" i="5"/>
  <c r="BE146" i="5"/>
  <c r="BE147" i="5"/>
  <c r="BE151" i="5"/>
  <c r="BE155" i="5"/>
  <c r="BE159" i="5"/>
  <c r="BE162" i="5"/>
  <c r="BE164" i="5"/>
  <c r="BE165" i="5"/>
  <c r="BE163" i="5"/>
  <c r="BE166" i="5"/>
  <c r="J175" i="3"/>
  <c r="J105" i="3"/>
  <c r="E85" i="4"/>
  <c r="J91" i="4"/>
  <c r="F92" i="4"/>
  <c r="F121" i="4"/>
  <c r="BE128" i="4"/>
  <c r="BE134" i="4"/>
  <c r="BE148" i="4"/>
  <c r="BE154" i="4"/>
  <c r="BE160" i="4"/>
  <c r="BE162" i="4"/>
  <c r="BE172" i="4"/>
  <c r="BE174" i="4"/>
  <c r="BE175" i="4"/>
  <c r="J89" i="4"/>
  <c r="J92" i="4"/>
  <c r="BE129" i="4"/>
  <c r="BE130" i="4"/>
  <c r="BE137" i="4"/>
  <c r="BE141" i="4"/>
  <c r="BE145" i="4"/>
  <c r="BE151" i="4"/>
  <c r="BE157" i="4"/>
  <c r="BE158" i="4"/>
  <c r="BE161" i="4"/>
  <c r="BE167" i="4"/>
  <c r="BE173" i="4"/>
  <c r="BE176" i="4"/>
  <c r="BE179" i="4"/>
  <c r="BE181" i="4"/>
  <c r="BE198" i="4"/>
  <c r="BE202" i="4"/>
  <c r="BE206" i="4"/>
  <c r="BE207" i="4"/>
  <c r="BE208" i="4"/>
  <c r="BE180" i="4"/>
  <c r="BE183" i="4"/>
  <c r="BE184" i="4"/>
  <c r="BE186" i="4"/>
  <c r="BE190" i="4"/>
  <c r="BE194" i="4"/>
  <c r="BE203" i="4"/>
  <c r="BE205" i="4"/>
  <c r="E85" i="3"/>
  <c r="F91" i="3"/>
  <c r="F92" i="3"/>
  <c r="J124" i="3"/>
  <c r="BE140" i="3"/>
  <c r="BE147" i="3"/>
  <c r="BE151" i="3"/>
  <c r="BE161" i="3"/>
  <c r="BE165" i="3"/>
  <c r="J91" i="3"/>
  <c r="J92" i="3"/>
  <c r="BE133" i="3"/>
  <c r="BE137" i="3"/>
  <c r="BE138" i="3"/>
  <c r="BE139" i="3"/>
  <c r="BE141" i="3"/>
  <c r="BE144" i="3"/>
  <c r="BE155" i="3"/>
  <c r="BE158" i="3"/>
  <c r="BE166" i="3"/>
  <c r="BE167" i="3"/>
  <c r="BE171" i="3"/>
  <c r="BE176" i="3"/>
  <c r="BE182" i="3"/>
  <c r="BE188" i="3"/>
  <c r="BE202" i="3"/>
  <c r="BE205" i="3"/>
  <c r="BE207" i="3"/>
  <c r="BE209" i="3"/>
  <c r="BE212" i="3"/>
  <c r="BE217" i="3"/>
  <c r="BE225" i="3"/>
  <c r="BE227" i="3"/>
  <c r="BE229" i="3"/>
  <c r="BE233" i="3"/>
  <c r="BE238" i="3"/>
  <c r="BE241" i="3"/>
  <c r="BE243" i="3"/>
  <c r="BE246" i="3"/>
  <c r="BE247" i="3"/>
  <c r="BE248" i="3"/>
  <c r="BE249" i="3"/>
  <c r="BE250" i="3"/>
  <c r="BE251" i="3"/>
  <c r="BE253" i="3"/>
  <c r="BE254" i="3"/>
  <c r="BE256" i="3"/>
  <c r="BE258" i="3"/>
  <c r="BE260" i="3"/>
  <c r="BE261" i="3"/>
  <c r="BE263" i="3"/>
  <c r="BE265" i="3"/>
  <c r="BE266" i="3"/>
  <c r="BE268" i="3"/>
  <c r="BE270" i="3"/>
  <c r="BE173" i="3"/>
  <c r="BE180" i="3"/>
  <c r="BE181" i="3"/>
  <c r="BE186" i="3"/>
  <c r="BE187" i="3"/>
  <c r="BE192" i="3"/>
  <c r="BE196" i="3"/>
  <c r="BE201" i="3"/>
  <c r="BE203" i="3"/>
  <c r="BE204" i="3"/>
  <c r="BE206" i="3"/>
  <c r="BE208" i="3"/>
  <c r="BE210" i="3"/>
  <c r="BE211" i="3"/>
  <c r="BE214" i="3"/>
  <c r="BE215" i="3"/>
  <c r="BE221" i="3"/>
  <c r="BE226" i="3"/>
  <c r="BE228" i="3"/>
  <c r="BE237" i="3"/>
  <c r="BE239" i="3"/>
  <c r="BE242" i="3"/>
  <c r="BE244" i="3"/>
  <c r="BE252" i="3"/>
  <c r="BE255" i="3"/>
  <c r="BE257" i="3"/>
  <c r="BE259" i="3"/>
  <c r="BE264" i="3"/>
  <c r="BE269" i="3"/>
  <c r="F91" i="2"/>
  <c r="F92" i="2"/>
  <c r="E121" i="2"/>
  <c r="J128" i="2"/>
  <c r="BE134" i="2"/>
  <c r="BE142" i="2"/>
  <c r="BE147" i="2"/>
  <c r="BE166" i="2"/>
  <c r="BE188" i="2"/>
  <c r="BE218" i="2"/>
  <c r="BE225" i="2"/>
  <c r="BE232" i="2"/>
  <c r="BE253" i="2"/>
  <c r="BE274" i="2"/>
  <c r="BE278" i="2"/>
  <c r="BE296" i="2"/>
  <c r="BE306" i="2"/>
  <c r="BE336" i="2"/>
  <c r="BE341" i="2"/>
  <c r="BE346" i="2"/>
  <c r="BE351" i="2"/>
  <c r="BE356" i="2"/>
  <c r="BE358" i="2"/>
  <c r="BE363" i="2"/>
  <c r="BE366" i="2"/>
  <c r="BE367" i="2"/>
  <c r="BE375" i="2"/>
  <c r="BE377" i="2"/>
  <c r="BE381" i="2"/>
  <c r="BE385" i="2"/>
  <c r="BE393" i="2"/>
  <c r="BE397" i="2"/>
  <c r="BE426" i="2"/>
  <c r="BE430" i="2"/>
  <c r="BE433" i="2"/>
  <c r="BE438" i="2"/>
  <c r="BE443" i="2"/>
  <c r="BE453" i="2"/>
  <c r="BE459" i="2"/>
  <c r="BE461" i="2"/>
  <c r="BE468" i="2"/>
  <c r="BE479" i="2"/>
  <c r="BE481" i="2"/>
  <c r="BE490" i="2"/>
  <c r="BE505" i="2"/>
  <c r="BE523" i="2"/>
  <c r="BE542" i="2"/>
  <c r="J89" i="2"/>
  <c r="J91" i="2"/>
  <c r="BE138" i="2"/>
  <c r="BE154" i="2"/>
  <c r="BE159" i="2"/>
  <c r="BE163" i="2"/>
  <c r="BE168" i="2"/>
  <c r="BE169" i="2"/>
  <c r="BE173" i="2"/>
  <c r="BE177" i="2"/>
  <c r="BE180" i="2"/>
  <c r="BE184" i="2"/>
  <c r="BE192" i="2"/>
  <c r="BE203" i="2"/>
  <c r="BE206" i="2"/>
  <c r="BE222" i="2"/>
  <c r="BE228" i="2"/>
  <c r="BE234" i="2"/>
  <c r="BE239" i="2"/>
  <c r="BE248" i="2"/>
  <c r="BE262" i="2"/>
  <c r="BE270" i="2"/>
  <c r="BE285" i="2"/>
  <c r="BE292" i="2"/>
  <c r="BE300" i="2"/>
  <c r="BE312" i="2"/>
  <c r="BE335" i="2"/>
  <c r="BE337" i="2"/>
  <c r="BE343" i="2"/>
  <c r="BE350" i="2"/>
  <c r="BE357" i="2"/>
  <c r="BE360" i="2"/>
  <c r="BE361" i="2"/>
  <c r="BE362" i="2"/>
  <c r="BE364" i="2"/>
  <c r="BE365" i="2"/>
  <c r="BE368" i="2"/>
  <c r="BE374" i="2"/>
  <c r="BE382" i="2"/>
  <c r="BE383" i="2"/>
  <c r="BE389" i="2"/>
  <c r="BE409" i="2"/>
  <c r="BE419" i="2"/>
  <c r="BE431" i="2"/>
  <c r="BE442" i="2"/>
  <c r="BE466" i="2"/>
  <c r="BE502" i="2"/>
  <c r="BE503" i="2"/>
  <c r="BE511" i="2"/>
  <c r="BE515" i="2"/>
  <c r="BE521" i="2"/>
  <c r="BE536" i="2"/>
  <c r="BE538" i="2"/>
  <c r="J34" i="2"/>
  <c r="AW95" i="1"/>
  <c r="F37" i="2"/>
  <c r="BD95" i="1"/>
  <c r="J34" i="4"/>
  <c r="AW97" i="1"/>
  <c r="F34" i="5"/>
  <c r="BA98" i="1"/>
  <c r="J34" i="5"/>
  <c r="AW98" i="1"/>
  <c r="F37" i="5"/>
  <c r="BD98" i="1"/>
  <c r="F36" i="6"/>
  <c r="BC99" i="1"/>
  <c r="F37" i="6"/>
  <c r="BD99" i="1"/>
  <c r="F35" i="7"/>
  <c r="BB100" i="1"/>
  <c r="F34" i="2"/>
  <c r="BA95" i="1"/>
  <c r="F34" i="3"/>
  <c r="BA96" i="1"/>
  <c r="F37" i="3"/>
  <c r="BD96" i="1"/>
  <c r="F37" i="4"/>
  <c r="BD97" i="1"/>
  <c r="F36" i="4"/>
  <c r="BC97" i="1"/>
  <c r="F36" i="5"/>
  <c r="BC98" i="1"/>
  <c r="J34" i="6"/>
  <c r="AW99" i="1"/>
  <c r="F36" i="7"/>
  <c r="BC100" i="1"/>
  <c r="F37" i="7"/>
  <c r="BD100" i="1"/>
  <c r="F35" i="2"/>
  <c r="BB95" i="1"/>
  <c r="F36" i="2"/>
  <c r="BC95" i="1"/>
  <c r="J34" i="3"/>
  <c r="AW96" i="1"/>
  <c r="F35" i="3"/>
  <c r="BB96" i="1"/>
  <c r="F36" i="3"/>
  <c r="BC96" i="1"/>
  <c r="F34" i="4"/>
  <c r="BA97" i="1"/>
  <c r="F35" i="4"/>
  <c r="BB97" i="1"/>
  <c r="F35" i="5"/>
  <c r="BB98" i="1"/>
  <c r="F34" i="6"/>
  <c r="BA99" i="1"/>
  <c r="F35" i="6"/>
  <c r="BB99" i="1"/>
  <c r="F34" i="7"/>
  <c r="BA100" i="1"/>
  <c r="J34" i="7"/>
  <c r="AW100" i="1"/>
  <c r="T132" i="5" l="1"/>
  <c r="R122" i="5"/>
  <c r="T135" i="4"/>
  <c r="T174" i="3"/>
  <c r="R344" i="2"/>
  <c r="R132" i="2"/>
  <c r="R131" i="2"/>
  <c r="R135" i="4"/>
  <c r="R125" i="4"/>
  <c r="R174" i="3"/>
  <c r="P131" i="3"/>
  <c r="P344" i="2"/>
  <c r="R130" i="3"/>
  <c r="P132" i="5"/>
  <c r="T125" i="4"/>
  <c r="T344" i="2"/>
  <c r="P132" i="2"/>
  <c r="P131" i="2"/>
  <c r="AU95" i="1"/>
  <c r="P122" i="5"/>
  <c r="AU98" i="1"/>
  <c r="P135" i="4"/>
  <c r="P125" i="4"/>
  <c r="AU97" i="1"/>
  <c r="P174" i="3"/>
  <c r="T122" i="5"/>
  <c r="BK174" i="3"/>
  <c r="J174" i="3"/>
  <c r="J104" i="3"/>
  <c r="T131" i="3"/>
  <c r="T130" i="3"/>
  <c r="T132" i="2"/>
  <c r="T131" i="2"/>
  <c r="BK132" i="2"/>
  <c r="J132" i="2"/>
  <c r="J97" i="2"/>
  <c r="BK344" i="2"/>
  <c r="J344" i="2"/>
  <c r="J104" i="2"/>
  <c r="BK132" i="5"/>
  <c r="J132" i="5"/>
  <c r="J99" i="5"/>
  <c r="BK131" i="3"/>
  <c r="J131" i="3"/>
  <c r="J97" i="3"/>
  <c r="BK126" i="4"/>
  <c r="J126" i="4"/>
  <c r="J97" i="4"/>
  <c r="BK135" i="4"/>
  <c r="J135" i="4"/>
  <c r="J99" i="4"/>
  <c r="BK123" i="5"/>
  <c r="J123" i="5"/>
  <c r="J97" i="5"/>
  <c r="BK120" i="6"/>
  <c r="J120" i="6"/>
  <c r="J97" i="6"/>
  <c r="BK121" i="7"/>
  <c r="J121" i="7"/>
  <c r="J97" i="7"/>
  <c r="F33" i="3"/>
  <c r="AZ96" i="1"/>
  <c r="J33" i="3"/>
  <c r="AV96" i="1"/>
  <c r="AT96" i="1"/>
  <c r="J33" i="4"/>
  <c r="AV97" i="1"/>
  <c r="AT97" i="1"/>
  <c r="J33" i="5"/>
  <c r="AV98" i="1"/>
  <c r="AT98" i="1"/>
  <c r="BB94" i="1"/>
  <c r="AX94" i="1"/>
  <c r="F33" i="2"/>
  <c r="AZ95" i="1"/>
  <c r="J33" i="6"/>
  <c r="AV99" i="1"/>
  <c r="AT99" i="1"/>
  <c r="F33" i="6"/>
  <c r="AZ99" i="1"/>
  <c r="F33" i="7"/>
  <c r="AZ100" i="1"/>
  <c r="BD94" i="1"/>
  <c r="W33" i="1"/>
  <c r="BA94" i="1"/>
  <c r="W30" i="1"/>
  <c r="J33" i="2"/>
  <c r="AV95" i="1"/>
  <c r="AT95" i="1"/>
  <c r="F33" i="4"/>
  <c r="AZ97" i="1"/>
  <c r="F33" i="5"/>
  <c r="AZ98" i="1"/>
  <c r="J33" i="7"/>
  <c r="AV100" i="1"/>
  <c r="AT100" i="1"/>
  <c r="BC94" i="1"/>
  <c r="W32" i="1"/>
  <c r="P130" i="3" l="1"/>
  <c r="AU96" i="1"/>
  <c r="BK120" i="7"/>
  <c r="J120" i="7"/>
  <c r="J96" i="7"/>
  <c r="BK131" i="2"/>
  <c r="J131" i="2"/>
  <c r="BK130" i="3"/>
  <c r="J130" i="3"/>
  <c r="J96" i="3"/>
  <c r="BK125" i="4"/>
  <c r="J125" i="4"/>
  <c r="J96" i="4"/>
  <c r="BK122" i="5"/>
  <c r="J122" i="5"/>
  <c r="BK119" i="6"/>
  <c r="J119" i="6"/>
  <c r="J96" i="6"/>
  <c r="J30" i="2"/>
  <c r="AG95" i="1"/>
  <c r="AZ94" i="1"/>
  <c r="W29" i="1"/>
  <c r="AU94" i="1"/>
  <c r="AW94" i="1"/>
  <c r="AK30" i="1"/>
  <c r="J30" i="5"/>
  <c r="AG98" i="1"/>
  <c r="AY94" i="1"/>
  <c r="W31" i="1"/>
  <c r="J39" i="2" l="1"/>
  <c r="J39" i="5"/>
  <c r="J96" i="2"/>
  <c r="J96" i="5"/>
  <c r="AN98" i="1"/>
  <c r="AN95" i="1"/>
  <c r="J30" i="6"/>
  <c r="AG99" i="1"/>
  <c r="J30" i="4"/>
  <c r="AG97" i="1"/>
  <c r="AV94" i="1"/>
  <c r="AK29" i="1"/>
  <c r="J30" i="7"/>
  <c r="AG100" i="1"/>
  <c r="J30" i="3"/>
  <c r="AG96" i="1"/>
  <c r="AN96" i="1"/>
  <c r="J39" i="6" l="1"/>
  <c r="J39" i="7"/>
  <c r="J39" i="4"/>
  <c r="J39" i="3"/>
  <c r="AN97" i="1"/>
  <c r="AN99" i="1"/>
  <c r="AN100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<sst xmlns="http://schemas.openxmlformats.org/spreadsheetml/2006/main" count="8577" uniqueCount="1274">
  <si>
    <t>Export Komplet</t>
  </si>
  <si>
    <t/>
  </si>
  <si>
    <t>2.0</t>
  </si>
  <si>
    <t>ZAMOK</t>
  </si>
  <si>
    <t>False</t>
  </si>
  <si>
    <t>{503d6753-7e2c-4546-85cf-a929628dd622}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</si>
  <si>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</si>
  <si>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</si>
  <si>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</si>
  <si>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</si>
  <si>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</si>
  <si>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</si>
  <si>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</si>
  <si>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2025-05N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</si>
  <si>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</si>
  <si>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</si>
  <si>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Staré nám.46,stavební úpravy 1.NP,kavárna Caffíčko</t>
  </si>
  <si>
    <t>KSO:</t>
  </si>
  <si>
    <t>CC-CZ:</t>
  </si>
  <si>
    <t>Místo:</t>
  </si>
  <si>
    <t xml:space="preserve"> </t>
  </si>
  <si>
    <t>Datum:</t>
  </si>
  <si>
    <t>26. 5. 2025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</si>
  <si>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</si>
  <si>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</si>
  <si>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</si>
  <si>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</si>
  <si>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</si>
  <si>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</si>
  <si>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</si>
  <si>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</si>
  <si>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</si>
  <si>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Dřezy 2ks , umyvadla 2ks, sifony a baterie jsou součástí dodávky přípravny a baru.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</si>
  <si>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</si>
  <si>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</si>
  <si>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</si>
  <si>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</si>
  <si>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</si>
  <si>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</si>
  <si>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</si>
  <si>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</si>
  <si>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</si>
  <si>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</si>
  <si>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</si>
  <si>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</si>
  <si>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</si>
  <si>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</si>
  <si>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</si>
  <si>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</si>
  <si>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</si>
  <si>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</si>
  <si>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</si>
  <si>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</si>
  <si>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</si>
  <si>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</si>
  <si>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</si>
  <si>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</si>
  <si>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</si>
  <si>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</si>
  <si>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</si>
  <si>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</si>
  <si>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</si>
  <si>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</si>
  <si>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</si>
  <si>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</si>
  <si>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</si>
  <si>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</si>
  <si>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</si>
  <si>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</si>
  <si>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</si>
  <si>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</si>
  <si>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</si>
  <si>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</si>
  <si>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</si>
  <si>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</si>
  <si>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</si>
  <si>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</si>
  <si>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</si>
  <si>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2025-05-01</t>
  </si>
  <si>
    <t>Stavební část</t>
  </si>
  <si>
    <t>STA</t>
  </si>
  <si>
    <t>1</t>
  </si>
  <si>
    <t>{8729172e-2282-49a3-9b28-7c610675a9b7}</t>
  </si>
  <si>
    <t>2</t>
  </si>
  <si>
    <t>2025-05-02</t>
  </si>
  <si>
    <t>Zdravotechnika</t>
  </si>
  <si>
    <t>{92d91336-9e20-4744-9763-68cf0896e8c4}</t>
  </si>
  <si>
    <t>2025-05-03</t>
  </si>
  <si>
    <t>Vytápění</t>
  </si>
  <si>
    <t>{550fba54-2145-4b4f-a4bf-1a2cdc1c265b}</t>
  </si>
  <si>
    <t>2025-05-04</t>
  </si>
  <si>
    <t>Vzduchotechnika</t>
  </si>
  <si>
    <t>{ab99dff5-b1b8-42ad-b974-930b2813daf7}</t>
  </si>
  <si>
    <t>2025-05-05</t>
  </si>
  <si>
    <t>Elektroinstalace</t>
  </si>
  <si>
    <t>{ada57f40-380a-4ee4-914c-c7101523270e}</t>
  </si>
  <si>
    <t>2025-05-09</t>
  </si>
  <si>
    <t>Vedlejší rozpočtové náklady</t>
  </si>
  <si>
    <t>{09ab44e4-4c54-48bd-9258-9842f2273a8a}</t>
  </si>
  <si>
    <t>KRYCÍ LIST SOUPISU PRACÍ</t>
  </si>
  <si>
    <t>Objekt:</t>
  </si>
  <si>
    <t>2025-05-01 -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</si>
  <si>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</si>
  <si>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</si>
  <si>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</si>
  <si>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</si>
  <si>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</si>
  <si>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</si>
  <si>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</si>
  <si>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</si>
  <si>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</si>
  <si>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</si>
  <si>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</si>
  <si>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</si>
  <si>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</si>
  <si>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</si>
  <si>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</si>
  <si>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</si>
  <si>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</si>
  <si>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</si>
  <si>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</si>
  <si>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</si>
  <si>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</si>
  <si>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</si>
  <si>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</si>
  <si>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</si>
  <si>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</si>
  <si>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</si>
  <si>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</si>
  <si>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</si>
  <si>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</si>
  <si>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</si>
  <si>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</si>
  <si>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</si>
  <si>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</si>
  <si>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</si>
  <si>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</si>
  <si>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</si>
  <si>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</si>
  <si>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</si>
  <si>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</si>
  <si>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</si>
  <si>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</si>
  <si>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</si>
  <si>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4</t>
  </si>
  <si>
    <t>1919546781</t>
  </si>
  <si>
    <t>VV</t>
  </si>
  <si>
    <t>m.č.1.02 - dozdívka zdiva</t>
  </si>
  <si>
    <t>0,32*0,55*2,5</t>
  </si>
  <si>
    <t>Součet</t>
  </si>
  <si>
    <t>342272215</t>
  </si>
  <si>
    <t>Příčka z pórobetonových hladkých tvárnic na tenkovrstvou maltu tl 75 mm</t>
  </si>
  <si>
    <t>m2</t>
  </si>
  <si>
    <t>-802944381</t>
  </si>
  <si>
    <t>předstěna  "A" (m.č.1.10, 1.12)</t>
  </si>
  <si>
    <t>1,25*(1,15+0,95+0,2)+0,2*(1,15+0,95)</t>
  </si>
  <si>
    <t>342272225</t>
  </si>
  <si>
    <t>Příčka z pórobetonových hladkých tvárnic na tenkovrstvou maltu tl 100 mm</t>
  </si>
  <si>
    <t>-1408087949</t>
  </si>
  <si>
    <t>m.č. 1.09-1.12</t>
  </si>
  <si>
    <t>3,35*(3,23+1,35+1,22)-0,7*1,97*2</t>
  </si>
  <si>
    <t>0,33</t>
  </si>
  <si>
    <t>342272235</t>
  </si>
  <si>
    <t>Příčka z pórobetonových hladkých tvárnic na tenkovrstvou maltu tl 125 mm</t>
  </si>
  <si>
    <t>2085286239</t>
  </si>
  <si>
    <t>m.č.1.01-03</t>
  </si>
  <si>
    <t>3,35*4,52-0,8*1,97</t>
  </si>
  <si>
    <t>m.č.1.02-1.09-1.12</t>
  </si>
  <si>
    <t>3,35*(3,27+3,2)-(0,8+0,7*2)*1,97</t>
  </si>
  <si>
    <t>0,09</t>
  </si>
  <si>
    <t>5</t>
  </si>
  <si>
    <t>342291121</t>
  </si>
  <si>
    <t>Ukotvení příček k cihelným konstrukcím plochými kotvami</t>
  </si>
  <si>
    <t>m</t>
  </si>
  <si>
    <t>307935950</t>
  </si>
  <si>
    <t>tl.100mm + tl.125mm</t>
  </si>
  <si>
    <t>3,35*2+3,35*5</t>
  </si>
  <si>
    <t>Vodorovné konstrukce</t>
  </si>
  <si>
    <t>6</t>
  </si>
  <si>
    <t>411244283</t>
  </si>
  <si>
    <t>Klenby valené tl 290 mm z cihel dl 290 mm pevnosti P 20 až P 40 rozpětí přes 2 m</t>
  </si>
  <si>
    <t>1582367248</t>
  </si>
  <si>
    <t>mezi 1.01-1.02</t>
  </si>
  <si>
    <t>0,3*2*(0,15+7,7+0,15)</t>
  </si>
  <si>
    <t>7</t>
  </si>
  <si>
    <t>411353111</t>
  </si>
  <si>
    <t>Zřízení bednění stropů klenbových tvaru válce tl přes 25 do 50 cm</t>
  </si>
  <si>
    <t>-1452532079</t>
  </si>
  <si>
    <t>0,3*7,7*2</t>
  </si>
  <si>
    <t>8</t>
  </si>
  <si>
    <t>411353112</t>
  </si>
  <si>
    <t>Odstranění bednění stropů klenbových tvaru válce tl přes 25 do 50 cm</t>
  </si>
  <si>
    <t>907950307</t>
  </si>
  <si>
    <t>Úpravy povrchů, podlahy a osazování výplní</t>
  </si>
  <si>
    <t>9</t>
  </si>
  <si>
    <t>61113111R</t>
  </si>
  <si>
    <t>Kontaktní můstek vnitřních stropů nanášený ručně</t>
  </si>
  <si>
    <t>-1663344932</t>
  </si>
  <si>
    <t>10</t>
  </si>
  <si>
    <t>611321133</t>
  </si>
  <si>
    <t>Potažení vnitřních kleneb nebo skořepin vápenocementovým štukem tloušťky do 3 mm</t>
  </si>
  <si>
    <t>-703645877</t>
  </si>
  <si>
    <t>dle pol.otlučení stáv.omítek</t>
  </si>
  <si>
    <t>149,0</t>
  </si>
  <si>
    <t>11</t>
  </si>
  <si>
    <t>611325411</t>
  </si>
  <si>
    <t>Oprava vnitřní vápenocementové hladké omítky stropů v rozsahu plochy do 10 %</t>
  </si>
  <si>
    <t>298164086</t>
  </si>
  <si>
    <t>12</t>
  </si>
  <si>
    <t>611325451</t>
  </si>
  <si>
    <t>Příplatek k cenám opravy vápenocementové omítky stropů za dalších 10 mm v rozsahu do 10 %</t>
  </si>
  <si>
    <t>1567826534</t>
  </si>
  <si>
    <t>149,0*2</t>
  </si>
  <si>
    <t>13</t>
  </si>
  <si>
    <t>61213111R</t>
  </si>
  <si>
    <t>Kontaktní můstek vnitřních stěn nanášený ručně</t>
  </si>
  <si>
    <t>-521100310</t>
  </si>
  <si>
    <t>352,0+50,0</t>
  </si>
  <si>
    <t>14</t>
  </si>
  <si>
    <t>612135011</t>
  </si>
  <si>
    <t>Vyrovnání podkladu vnitřních stěn tmelem tl do 2 mm</t>
  </si>
  <si>
    <t>1612473508</t>
  </si>
  <si>
    <t>nové příčky</t>
  </si>
  <si>
    <t>3,30+2*(17,0+31,0)</t>
  </si>
  <si>
    <t>612142001</t>
  </si>
  <si>
    <t>Potažení vnitřních stěn sklovláknitým pletivem vtlačeným do tenkovrstvé hmoty</t>
  </si>
  <si>
    <t>-780448375</t>
  </si>
  <si>
    <t>16</t>
  </si>
  <si>
    <t>612321121</t>
  </si>
  <si>
    <t>Vápenocementová omítka hladká jednovrstvá vnitřních stěn nanášená ručně</t>
  </si>
  <si>
    <t>589002051</t>
  </si>
  <si>
    <t>vyrovnání po vybouraných KO</t>
  </si>
  <si>
    <t>35,0</t>
  </si>
  <si>
    <t>Mezisoučet</t>
  </si>
  <si>
    <t>nové ostění po vybouraném otvoru</t>
  </si>
  <si>
    <t>(0,3+0,82+0,3)*7,75</t>
  </si>
  <si>
    <t>(0,5+0,32+0,5)*2,5</t>
  </si>
  <si>
    <t>0,69</t>
  </si>
  <si>
    <t>17</t>
  </si>
  <si>
    <t>612321191</t>
  </si>
  <si>
    <t>Příplatek k vápenocementové omítce vnitřních stěn za každých dalších 5 mm tloušťky ručně</t>
  </si>
  <si>
    <t>-818492908</t>
  </si>
  <si>
    <t>50,0*(2+4)</t>
  </si>
  <si>
    <t>18</t>
  </si>
  <si>
    <t>612321131</t>
  </si>
  <si>
    <t>Potažení vnitřních stěn vápenocementovým štukem tloušťky do 3 mm</t>
  </si>
  <si>
    <t>312370741</t>
  </si>
  <si>
    <t>stávající zdivo</t>
  </si>
  <si>
    <t>371,0</t>
  </si>
  <si>
    <t>nová hladká omítka</t>
  </si>
  <si>
    <t>50,0</t>
  </si>
  <si>
    <t>99,30</t>
  </si>
  <si>
    <t>méně KO</t>
  </si>
  <si>
    <t>-46,1-7,5-39,0</t>
  </si>
  <si>
    <t>0,3</t>
  </si>
  <si>
    <t>19</t>
  </si>
  <si>
    <t>612325411</t>
  </si>
  <si>
    <t>Oprava vnitřní vápenocementové hladké omítky stěn v rozsahu plochy do 10 %</t>
  </si>
  <si>
    <t>1166589496</t>
  </si>
  <si>
    <t>20</t>
  </si>
  <si>
    <t>612325451</t>
  </si>
  <si>
    <t>Příplatek k cenám opravy vápenocementové omítky stěn za dalších 10 mm v rozsahu do 10 %</t>
  </si>
  <si>
    <t>1756162661</t>
  </si>
  <si>
    <t>371,0*2</t>
  </si>
  <si>
    <t>61999R</t>
  </si>
  <si>
    <t>Očištění zdiva a kleneb</t>
  </si>
  <si>
    <t>1940224858</t>
  </si>
  <si>
    <t>371,0+50,0+149,0</t>
  </si>
  <si>
    <t>22</t>
  </si>
  <si>
    <t>622143003</t>
  </si>
  <si>
    <t>Montáž omítkových plastových nebo pozinkovaných rohových profilů s tkaninou</t>
  </si>
  <si>
    <t>738977967</t>
  </si>
  <si>
    <t>3,25*(1+4+8+4)+1,8*2+1,5*(6+5+5+6+5)+1,5*12</t>
  </si>
  <si>
    <t>0,65</t>
  </si>
  <si>
    <t>23</t>
  </si>
  <si>
    <t>M</t>
  </si>
  <si>
    <t>55343021</t>
  </si>
  <si>
    <t>profil rohový Pz s kulatou hlavou pro vnitřní omítky tl 12mm</t>
  </si>
  <si>
    <t>-414676036</t>
  </si>
  <si>
    <t>118*1,05 'Přepočtené koeficientem množství</t>
  </si>
  <si>
    <t>24</t>
  </si>
  <si>
    <t>629999001</t>
  </si>
  <si>
    <t>Příplatek k úpravám povrchů za kropení vodou vysoce nasákavého podkladu</t>
  </si>
  <si>
    <t>125323461</t>
  </si>
  <si>
    <t>zdivo + klenby</t>
  </si>
  <si>
    <t>Ostatní konstrukce a práce, bourání</t>
  </si>
  <si>
    <t>25</t>
  </si>
  <si>
    <t>962023391</t>
  </si>
  <si>
    <t>Bourání zdiva nadzákladového smíšeného na MV nebo MVC přes 1 m3</t>
  </si>
  <si>
    <t>-1524030562</t>
  </si>
  <si>
    <t>nově m.č.1.02-1.09-1.12</t>
  </si>
  <si>
    <t>0,32*(3,0*(6,6-0,8)-0,7*2,0*2)</t>
  </si>
  <si>
    <t>částečná zazdívka renesančního zaklenutého otvoru</t>
  </si>
  <si>
    <t>0,16*1,0*2,7+0,32*0,5*2,7</t>
  </si>
  <si>
    <t>nový otvor ve vnitřním nosném zdivu</t>
  </si>
  <si>
    <t>(0,11+0,3+0,15)*7,0+(0,15+0,11)*7,0+0,17*3,2*0,59</t>
  </si>
  <si>
    <t>0,41</t>
  </si>
  <si>
    <t>26</t>
  </si>
  <si>
    <t>962031132</t>
  </si>
  <si>
    <t>Bourání příček z cihel pálených na MVC tl do 100 mm</t>
  </si>
  <si>
    <t>-959925685</t>
  </si>
  <si>
    <t>nově m.č.1.03</t>
  </si>
  <si>
    <t>(3,25*0,9-0,7*1,97)*2</t>
  </si>
  <si>
    <t>27</t>
  </si>
  <si>
    <t>962031133</t>
  </si>
  <si>
    <t>Bourání příček z cihel pálených na MVC tl do 150 mm</t>
  </si>
  <si>
    <t>-655801933</t>
  </si>
  <si>
    <t>3,25*(3,15*2+0,9*2)-0,8*1,97*2</t>
  </si>
  <si>
    <t>nově m.č.1.02</t>
  </si>
  <si>
    <t>3,25*0,9-0,6*1,97</t>
  </si>
  <si>
    <t>nově m.č.1.09-1.12</t>
  </si>
  <si>
    <t>3,25*(1,2+1,75+1,5)-0,6*1,97</t>
  </si>
  <si>
    <t>28</t>
  </si>
  <si>
    <t>967031132</t>
  </si>
  <si>
    <t>Přisekání rovných ostění v cihelném zdivu na MV nebo MVC</t>
  </si>
  <si>
    <t>-57014546</t>
  </si>
  <si>
    <t>srovnatelně po vybourání zdiva a příček</t>
  </si>
  <si>
    <t>3,25*0,32*3</t>
  </si>
  <si>
    <t>3,25*(0,1+0,15*8)</t>
  </si>
  <si>
    <t>(0,82-0,6)*7,75+0,17*3,25</t>
  </si>
  <si>
    <t>0,39</t>
  </si>
  <si>
    <t>29</t>
  </si>
  <si>
    <t>968072455</t>
  </si>
  <si>
    <t>Vybourání kovových dveřních zárubní pl do 2 m2</t>
  </si>
  <si>
    <t>-2027070031</t>
  </si>
  <si>
    <t>nově m.č.1.03, 1.02+ 1.12</t>
  </si>
  <si>
    <t>0,8*2,0*4+0,7*2,0*2+0,6*2,0*2</t>
  </si>
  <si>
    <t>30</t>
  </si>
  <si>
    <t>973032864</t>
  </si>
  <si>
    <t>Vysekání kapes pro zavázání příček nebo zdí ve zdivu z dutých cihel nebo tvárnic tl do 300 mm</t>
  </si>
  <si>
    <t>-541846586</t>
  </si>
  <si>
    <t>2,5</t>
  </si>
  <si>
    <t>31</t>
  </si>
  <si>
    <t>974042553</t>
  </si>
  <si>
    <t>Vysekání rýh v dlažbě betonové nebo jiné monolitické hl do 100 mm š do 100 mm</t>
  </si>
  <si>
    <t>-1725788717</t>
  </si>
  <si>
    <t>pro nové příčky</t>
  </si>
  <si>
    <t>1,15+0,95</t>
  </si>
  <si>
    <t>3,23+1,35+1,22</t>
  </si>
  <si>
    <t>32</t>
  </si>
  <si>
    <t>974042554</t>
  </si>
  <si>
    <t>Vysekání rýh v dlažbě betonové nebo jiné monolitické hl do 100 mm š do 150 mm</t>
  </si>
  <si>
    <t>1215262254</t>
  </si>
  <si>
    <t>m.č.1.01-1.03</t>
  </si>
  <si>
    <t>4,52</t>
  </si>
  <si>
    <t>3,28+3,2</t>
  </si>
  <si>
    <t>33</t>
  </si>
  <si>
    <t>974042567</t>
  </si>
  <si>
    <t>Vysekání rýh v dlažbě betonové nebo jiné monolitické hl do 150 mm š do 300 mm</t>
  </si>
  <si>
    <t>-134601819</t>
  </si>
  <si>
    <t>mezi 1.01-1.02 - pro novou klenbu</t>
  </si>
  <si>
    <t>0,6*2</t>
  </si>
  <si>
    <t>34</t>
  </si>
  <si>
    <t>975022441</t>
  </si>
  <si>
    <t>Podchycení nadzákladového zdiva tl přes 600 do 900 mm dřevěnou výztuhou v do 3 m dl podchycení do 3 m</t>
  </si>
  <si>
    <t>-1831673664</t>
  </si>
  <si>
    <t>4,7</t>
  </si>
  <si>
    <t>35</t>
  </si>
  <si>
    <t>977312112</t>
  </si>
  <si>
    <t>Řezání stávajících betonových mazanin vyztužených hl do 100 mm</t>
  </si>
  <si>
    <t>-2028494113</t>
  </si>
  <si>
    <t>1,15+(0,95+0,2)</t>
  </si>
  <si>
    <t>2*((3,23+1,35+1,22)+(4,52+3,28+3,2))</t>
  </si>
  <si>
    <t>2*(0,3+0,6+0,3)</t>
  </si>
  <si>
    <t>36</t>
  </si>
  <si>
    <t>978011121</t>
  </si>
  <si>
    <t>Otlučení (osekání) vnitřní vápenné nebo vápenocementové omítky stropů v rozsahu přes 5 do 10 %</t>
  </si>
  <si>
    <t>1451744911</t>
  </si>
  <si>
    <t>+25% klenby</t>
  </si>
  <si>
    <t>m.č.1.01-1.04</t>
  </si>
  <si>
    <t>(46,0+55,0+9,9+8,2)*1,25</t>
  </si>
  <si>
    <t>0,12</t>
  </si>
  <si>
    <t>37</t>
  </si>
  <si>
    <t>978013121</t>
  </si>
  <si>
    <t>Otlučení (osekání) vnitřní vápenné nebo vápenocementové omítky stěn v rozsahu přes 5 do 10 %</t>
  </si>
  <si>
    <t>-1933021834</t>
  </si>
  <si>
    <t>m.č.1.01</t>
  </si>
  <si>
    <t>3,25*(9,45*2+4,52)+1,0*8,5+(0,52+0,4*2)*7,75-(3,9*2,0+1,9*3,9/2)-7,0-0,6*1,97</t>
  </si>
  <si>
    <t>m.č.1.02</t>
  </si>
  <si>
    <t>3,25*((6,95+3,46)*2+1,0)-1,3*1,0-2,09*2,2-6,3+0,17*8,7*2+0,45*7,1</t>
  </si>
  <si>
    <t>3,25*((3,94+3,46+0,85*2)*2-3,27)-2,09*2,2-7,0-5,7+0,17*7,9*2+0,45*6,3</t>
  </si>
  <si>
    <t>3,25*(11,85+0,87)*2-6,3-5,7*2-7,25*3+0,82*8,05*3</t>
  </si>
  <si>
    <t>m.č.1.03</t>
  </si>
  <si>
    <t>3,25*(2,2*2+4,65)-0,8*1,97</t>
  </si>
  <si>
    <t>m.č.1.04, 1.05-06, 1.07,1.08</t>
  </si>
  <si>
    <t>3,25*((3,46+3,05)*2+0,1)-(0,8+0,7*2)*1,97</t>
  </si>
  <si>
    <t>3,25*(1,2*2+1,1+1,76)*2-0,7*1,97*4</t>
  </si>
  <si>
    <t>3,25*(0,95+1,76)*2-0,7*1,97</t>
  </si>
  <si>
    <t>3,25*(1,11+1,5)*2-0,7*1,97</t>
  </si>
  <si>
    <t>m.č.1.09-1.12</t>
  </si>
  <si>
    <t>3,25*(0,35+3,46+0,15+1,6+1,0+0,32+0,65+1,07+0,4+3,2)-5,7+0,17*7,9*2+0,45*6,3</t>
  </si>
  <si>
    <t>0,07</t>
  </si>
  <si>
    <t>méně otlučený KO</t>
  </si>
  <si>
    <t>-35,0</t>
  </si>
  <si>
    <t>997</t>
  </si>
  <si>
    <t>Přesun sutě</t>
  </si>
  <si>
    <t>38</t>
  </si>
  <si>
    <t>997013211</t>
  </si>
  <si>
    <t>Vnitrostaveništní doprava suti a vybouraných hmot pro budovy v do 6 m ručně</t>
  </si>
  <si>
    <t>t</t>
  </si>
  <si>
    <t>1094147653</t>
  </si>
  <si>
    <t>39</t>
  </si>
  <si>
    <t>997013501</t>
  </si>
  <si>
    <t>Odvoz suti a vybouraných hmot na skládku nebo meziskládku do 1 km se složením</t>
  </si>
  <si>
    <t>-689689644</t>
  </si>
  <si>
    <t>40</t>
  </si>
  <si>
    <t>997013509</t>
  </si>
  <si>
    <t>Příplatek k odvozu suti a vybouraných hmot na skládku ZKD 1 km přes 1 km</t>
  </si>
  <si>
    <t>-1311053977</t>
  </si>
  <si>
    <t>celkem 6km</t>
  </si>
  <si>
    <t>45,84*5</t>
  </si>
  <si>
    <t>41</t>
  </si>
  <si>
    <t>997013871</t>
  </si>
  <si>
    <t>Poplatek za uložení stavebního odpadu na recyklační skládce (skládkovné) směsného stavebního a demoličního kód odpadu 17 09 04</t>
  </si>
  <si>
    <t>-1032186716</t>
  </si>
  <si>
    <t>998</t>
  </si>
  <si>
    <t>Přesun hmot</t>
  </si>
  <si>
    <t>42</t>
  </si>
  <si>
    <t>998018001</t>
  </si>
  <si>
    <t>Přesun hmot ruční pro budovy v do 6 m</t>
  </si>
  <si>
    <t>-521532350</t>
  </si>
  <si>
    <t>PSV</t>
  </si>
  <si>
    <t>Práce a dodávky PSV</t>
  </si>
  <si>
    <t>763</t>
  </si>
  <si>
    <t>Konstrukce suché výstavby</t>
  </si>
  <si>
    <t>43</t>
  </si>
  <si>
    <t>763131411</t>
  </si>
  <si>
    <t>SDK podhled desky 1xA 12,5 bez izolace dvouvrstvá spodní kce profil CD+UD</t>
  </si>
  <si>
    <t>-374243218</t>
  </si>
  <si>
    <t>2,1*2+2,4+3,3</t>
  </si>
  <si>
    <t>44</t>
  </si>
  <si>
    <t>763131714</t>
  </si>
  <si>
    <t>SDK podhled základní penetrační nátěr</t>
  </si>
  <si>
    <t>-328065637</t>
  </si>
  <si>
    <t>45</t>
  </si>
  <si>
    <t>763411111</t>
  </si>
  <si>
    <t>Sanitární příčky do mokrého prostředí, desky s HPL - laminátem tl 19,6 mm</t>
  </si>
  <si>
    <t>-1417955848</t>
  </si>
  <si>
    <t>m.č.1.12</t>
  </si>
  <si>
    <t>1,6*2,1-0,7*2,0</t>
  </si>
  <si>
    <t>0,04</t>
  </si>
  <si>
    <t>46</t>
  </si>
  <si>
    <t>763411121</t>
  </si>
  <si>
    <t>Dveře sanitárních příček, desky s HPL - laminátem tl 19,6 mm, š do 800 mm, v do 2000 mm</t>
  </si>
  <si>
    <t>kus</t>
  </si>
  <si>
    <t>543677259</t>
  </si>
  <si>
    <t>47</t>
  </si>
  <si>
    <t>998763100</t>
  </si>
  <si>
    <t>Přesun hmot tonážní pro dřevostavby v objektech v do 6 m</t>
  </si>
  <si>
    <t>111589007</t>
  </si>
  <si>
    <t>48</t>
  </si>
  <si>
    <t>998763181</t>
  </si>
  <si>
    <t>Příplatek k přesunu hmot tonážní pro 763 dřevostavby prováděný bez použití mechanizace</t>
  </si>
  <si>
    <t>684142565</t>
  </si>
  <si>
    <t>766</t>
  </si>
  <si>
    <t>Konstrukce truhlářské</t>
  </si>
  <si>
    <t>49</t>
  </si>
  <si>
    <t>766660171</t>
  </si>
  <si>
    <t>Montáž dveřních křídel otvíravých jednokřídlových š do 0,8 m do obložkové zárubně</t>
  </si>
  <si>
    <t>266083893</t>
  </si>
  <si>
    <t>50</t>
  </si>
  <si>
    <t>61162R-01</t>
  </si>
  <si>
    <t>dveře jednokřídlé otočné interiér 800x1970mm, plné hladké , jádro DTD deska, Klima I,CPL laminát, barva středně šedá, zámek s vložkou, klika-klika,štítek s označením místnosti  (podrobná specifikace  dle PD)</t>
  </si>
  <si>
    <t>2053213820</t>
  </si>
  <si>
    <t>51</t>
  </si>
  <si>
    <t>61162R-02</t>
  </si>
  <si>
    <t>dveře jednokřídlé otočné interiér 700x1970mm, plné hladké , jádro DTD deska, Klima II,CPL laminát, barva středně šedá, zámek s vložkou, klika-klika,štítek s označením místnosti  (podrobná specifikace  dle PD)</t>
  </si>
  <si>
    <t>-1059752543</t>
  </si>
  <si>
    <t>52</t>
  </si>
  <si>
    <t>61162R-03</t>
  </si>
  <si>
    <t>dveře jednokřídlé otočné interiér 700x1970mm, plné hladké , jádro DTD deska, Klima II, CPL laminát, barva středně šedá, WC zámek, klika-klika,štítek s označením místnosti  (podrobná specifikace  dle PD)</t>
  </si>
  <si>
    <t>348471038</t>
  </si>
  <si>
    <t>53</t>
  </si>
  <si>
    <t>766660728</t>
  </si>
  <si>
    <t>Montáž dveřního interiérového kování - zámku</t>
  </si>
  <si>
    <t>-1917629076</t>
  </si>
  <si>
    <t>54</t>
  </si>
  <si>
    <t>766660729</t>
  </si>
  <si>
    <t>Montáž dveřního interiérového kování - štítku s klikou</t>
  </si>
  <si>
    <t>-1255136133</t>
  </si>
  <si>
    <t>55</t>
  </si>
  <si>
    <t>766682111</t>
  </si>
  <si>
    <t>Montáž zárubní obložkových pro dveře jednokřídlové tl stěny do 170 mm</t>
  </si>
  <si>
    <t>-147784789</t>
  </si>
  <si>
    <t>56</t>
  </si>
  <si>
    <t>61182R</t>
  </si>
  <si>
    <t>zárubeň jednokřídlá obložková pro otočné dveře s vloženým profilovým těsněním pro zděné příčky, CPL laminát, středně šedá tl.stěny 100-125mm, rozměr 700-800/1970cm</t>
  </si>
  <si>
    <t>-1030848189</t>
  </si>
  <si>
    <t>57</t>
  </si>
  <si>
    <t>766691914</t>
  </si>
  <si>
    <t>Vyvěšení nebo zavěšení dřevěných křídel dveří pl do 2 m2</t>
  </si>
  <si>
    <t>-826009300</t>
  </si>
  <si>
    <t>nově m.č.1.03, 1.02+1.12</t>
  </si>
  <si>
    <t>4+(2+2)</t>
  </si>
  <si>
    <t>stávající dveře (+ znovu zavěšení)</t>
  </si>
  <si>
    <t>4*2</t>
  </si>
  <si>
    <t>58</t>
  </si>
  <si>
    <t>998766101</t>
  </si>
  <si>
    <t>Přesun hmot tonážní pro kce truhlářské v objektech v do 6 m</t>
  </si>
  <si>
    <t>1283885158</t>
  </si>
  <si>
    <t>59</t>
  </si>
  <si>
    <t>998766181</t>
  </si>
  <si>
    <t>Příplatek k přesunu hmot tonážní 766 prováděný bez použití mechanizace</t>
  </si>
  <si>
    <t>-1247923182</t>
  </si>
  <si>
    <t>767</t>
  </si>
  <si>
    <t>Konstrukce zámečnické</t>
  </si>
  <si>
    <t>60</t>
  </si>
  <si>
    <t>767163101</t>
  </si>
  <si>
    <t>Montáž přímého kovového zábradlí z dílců do zdiva nebo lehčeného betonu v rovině</t>
  </si>
  <si>
    <t>-221361810</t>
  </si>
  <si>
    <t>1,2</t>
  </si>
  <si>
    <t>61</t>
  </si>
  <si>
    <t>553R</t>
  </si>
  <si>
    <t>zábradlí kovové - žárově pozinkované  v.0,9m vč.nátěru kovařskou barvou černou (matnou)</t>
  </si>
  <si>
    <t>-759710838</t>
  </si>
  <si>
    <t>62</t>
  </si>
  <si>
    <t>998767101</t>
  </si>
  <si>
    <t>Přesun hmot tonážní pro zámečnické konstrukce v objektech v do 6 m</t>
  </si>
  <si>
    <t>-560388550</t>
  </si>
  <si>
    <t>63</t>
  </si>
  <si>
    <t>998767181</t>
  </si>
  <si>
    <t>Příplatek k přesunu hmot tonážní 767 prováděný bez použití mechanizace</t>
  </si>
  <si>
    <t>40038470</t>
  </si>
  <si>
    <t>771</t>
  </si>
  <si>
    <t>Podlahy z dlaždic</t>
  </si>
  <si>
    <t>64</t>
  </si>
  <si>
    <t>771111011</t>
  </si>
  <si>
    <t>Vysátí podkladu před pokládkou dlažby</t>
  </si>
  <si>
    <t>1738903470</t>
  </si>
  <si>
    <t>skladba P.1.1</t>
  </si>
  <si>
    <t>78,0</t>
  </si>
  <si>
    <t>65</t>
  </si>
  <si>
    <t>771121011</t>
  </si>
  <si>
    <t>Nátěr penetrační na podlahu</t>
  </si>
  <si>
    <t>925802005</t>
  </si>
  <si>
    <t>66</t>
  </si>
  <si>
    <t>771151012</t>
  </si>
  <si>
    <t>Samonivelační stěrka podlah pevnosti 20 MPa tl přes 3 do 5 mm</t>
  </si>
  <si>
    <t>-1790864266</t>
  </si>
  <si>
    <t>67</t>
  </si>
  <si>
    <t>771474113</t>
  </si>
  <si>
    <t>Montáž soklů z dlaždic keramických rovných flexibilní lepidlo v přes 90 do 120 mm</t>
  </si>
  <si>
    <t>37782065</t>
  </si>
  <si>
    <t>(0,5+4,52+0,5)-0,8</t>
  </si>
  <si>
    <t>mezi m.č.1.01-1.02</t>
  </si>
  <si>
    <t>(0,51+0,3+0,6+0,3+0,11)*2</t>
  </si>
  <si>
    <t>((6,95+3,46)*2+1,0)-2,09-2,64+(0,32+0,79)*2</t>
  </si>
  <si>
    <t>((3,94+3,46+0,85*2)*2-3,27)-2,3-2,09-2,36+0,79*2</t>
  </si>
  <si>
    <t>(3,24+0,38*2)-2,36+(0,45+0,17)*2</t>
  </si>
  <si>
    <t>(11,85+0,87)*2-2,64-2,36*2-3,06-2,96-2,98+0,82*2*3</t>
  </si>
  <si>
    <t>68</t>
  </si>
  <si>
    <t>771573810</t>
  </si>
  <si>
    <t>Demontáž podlah z dlaždic keramických lepených</t>
  </si>
  <si>
    <t>2097145972</t>
  </si>
  <si>
    <t>(0,125+2,2)*4,65</t>
  </si>
  <si>
    <t>-0,1*0,9*2-0,125*(3,15*2+0,9*2)</t>
  </si>
  <si>
    <t>nově m.č.1.02, 1.09-1.12</t>
  </si>
  <si>
    <t>55,0+(2,1*2+2,4+3,3)+0,1*(3,3+1,35+1,15)+0,125*(3,2+3,27)</t>
  </si>
  <si>
    <t>-0,32*(6,6-0,8)-0,16*1,0-0,32*0,5</t>
  </si>
  <si>
    <t>-0,1*0,9*2-0,125*(3,15*2+0,9*2+0,9+1,2+1,75+1,5)</t>
  </si>
  <si>
    <t>0,13</t>
  </si>
  <si>
    <t>69</t>
  </si>
  <si>
    <t>771574115</t>
  </si>
  <si>
    <t>Montáž podlah keramických hladkých lepených flexibilním lepidlem přes 22 do 25 ks/m2</t>
  </si>
  <si>
    <t>1837138572</t>
  </si>
  <si>
    <t>skladba P.1.1 - m.č.1.02, 1.03, 1.09-1.11</t>
  </si>
  <si>
    <t>55,0+0,82*2,9</t>
  </si>
  <si>
    <t>9,9+0,125*0,8</t>
  </si>
  <si>
    <t>2,1*2+2,4+3,3+(0,125+0,1)*0,7*2</t>
  </si>
  <si>
    <t>0,40</t>
  </si>
  <si>
    <t>70</t>
  </si>
  <si>
    <t>59761605</t>
  </si>
  <si>
    <t>dlažba keramická hutná hladká do interiéru přes 22 do 25ks/m2</t>
  </si>
  <si>
    <t>1882273581</t>
  </si>
  <si>
    <t>ztratné, prořez 10%</t>
  </si>
  <si>
    <t>(0,1*55,0+78,0)*1,10</t>
  </si>
  <si>
    <t>71</t>
  </si>
  <si>
    <t>998771101</t>
  </si>
  <si>
    <t>Přesun hmot tonážní pro podlahy z dlaždic v objektech v do 6 m</t>
  </si>
  <si>
    <t>-1877002062</t>
  </si>
  <si>
    <t>72</t>
  </si>
  <si>
    <t>998771181</t>
  </si>
  <si>
    <t>Příplatek k přesunu hmot tonážní 771 prováděný bez použití mechanizace</t>
  </si>
  <si>
    <t>-2022523691</t>
  </si>
  <si>
    <t>777</t>
  </si>
  <si>
    <t>Podlahy lité</t>
  </si>
  <si>
    <t>73</t>
  </si>
  <si>
    <t>777111123</t>
  </si>
  <si>
    <t>Strojní broušení podkladu před provedením lité podlahy</t>
  </si>
  <si>
    <t>1292228942</t>
  </si>
  <si>
    <t>po vybourané KD</t>
  </si>
  <si>
    <t>72,0</t>
  </si>
  <si>
    <t>781</t>
  </si>
  <si>
    <t>Dokončovací práce - obklady</t>
  </si>
  <si>
    <t>74</t>
  </si>
  <si>
    <t>781151031</t>
  </si>
  <si>
    <t>Celoplošné vyrovnání podkladu stěrkou tl 3 mm</t>
  </si>
  <si>
    <t>305297291</t>
  </si>
  <si>
    <t>po vybouraném obkladu</t>
  </si>
  <si>
    <t>75</t>
  </si>
  <si>
    <t>781151041</t>
  </si>
  <si>
    <t>Příplatek k cenám celoplošné vyrovnání stěrkou za každý další 1 mm přes tl 3 mm</t>
  </si>
  <si>
    <t>1084325585</t>
  </si>
  <si>
    <t>76</t>
  </si>
  <si>
    <t>781473810</t>
  </si>
  <si>
    <t>Demontáž obkladů z obkladaček keramických lepených</t>
  </si>
  <si>
    <t>-446793524</t>
  </si>
  <si>
    <t>2,0*(1,0+1,9+0,9+0,9)</t>
  </si>
  <si>
    <t>m.č.1.04, 1.06-1.08</t>
  </si>
  <si>
    <t>1,5*(0,4+0,8+1,2)</t>
  </si>
  <si>
    <t>1,5*((1,2+1,76)*2-0,7*2)</t>
  </si>
  <si>
    <t>1,5*((0,95+1,76)*2-0,7)</t>
  </si>
  <si>
    <t>1,5*((1,11+1,76)*2-0,7)</t>
  </si>
  <si>
    <t>0,58</t>
  </si>
  <si>
    <t>77</t>
  </si>
  <si>
    <t>781474114</t>
  </si>
  <si>
    <t>Montáž obkladů vnitřních keramických hladkých přes 19 do 22 ks/m2 lepených flexibilním lepidlem</t>
  </si>
  <si>
    <t>1901974360</t>
  </si>
  <si>
    <t>přípravna (m.č.1.03), zázemí (m.č.1.06-1.08)</t>
  </si>
  <si>
    <t>1,8*((2,2+4,52)*2-0,8*2)</t>
  </si>
  <si>
    <t>1,8*((1,2+0,95+1,76*2)*2-0,7*3)+1,8*((1,11+1,5)*2-0,7)</t>
  </si>
  <si>
    <t>0,02</t>
  </si>
  <si>
    <t>78</t>
  </si>
  <si>
    <t>59761040</t>
  </si>
  <si>
    <t>obklad keramický hladký přes 19 do 22ks/m2</t>
  </si>
  <si>
    <t>308095051</t>
  </si>
  <si>
    <t>46,1*1,1 'Přepočtené koeficientem množství</t>
  </si>
  <si>
    <t>79</t>
  </si>
  <si>
    <t>781474117</t>
  </si>
  <si>
    <t>Montáž obkladů vnitřních keramických hladkých přes 35 do 45 ks/m2 lepených flexibilním lepidlem</t>
  </si>
  <si>
    <t>133259989</t>
  </si>
  <si>
    <t>bar</t>
  </si>
  <si>
    <t>1,8*(0,6+3,55)</t>
  </si>
  <si>
    <t>0,03</t>
  </si>
  <si>
    <t>80</t>
  </si>
  <si>
    <t>59761255</t>
  </si>
  <si>
    <t>obklad keramický hladký přes 35 do 45ks/m2</t>
  </si>
  <si>
    <t>-1552418784</t>
  </si>
  <si>
    <t>7,5*1,1 'Přepočtené koeficientem množství</t>
  </si>
  <si>
    <t>81</t>
  </si>
  <si>
    <t>781474154</t>
  </si>
  <si>
    <t>Montáž obkladů vnitřních keramických velkoformátových hladkých přes 4 do 6 ks/m2 lepených flexibilním lepidlem</t>
  </si>
  <si>
    <t>1851628898</t>
  </si>
  <si>
    <t>m.č.1.09-1.10, 1.11, 1.12</t>
  </si>
  <si>
    <t>1,8*((1,35*2+1,575+1,6)*2-0,7*3)</t>
  </si>
  <si>
    <t>1,8*((1,7+1,575)*2-0,7*2)</t>
  </si>
  <si>
    <t>1,8*((2,11+1,6)*2-0,7)</t>
  </si>
  <si>
    <t>0,26</t>
  </si>
  <si>
    <t>předstěny (m.č.1.10, 1.12)</t>
  </si>
  <si>
    <t>0,25*1,15+0,25*(1,2+0,95)+0,17</t>
  </si>
  <si>
    <t>82</t>
  </si>
  <si>
    <t>59761001</t>
  </si>
  <si>
    <t>obklad velkoformátový keramický hladký přes 4 do 6ks/m2</t>
  </si>
  <si>
    <t>253050524</t>
  </si>
  <si>
    <t>40*1,15 'Přepočtené koeficientem množství</t>
  </si>
  <si>
    <t>83</t>
  </si>
  <si>
    <t>7814941R1</t>
  </si>
  <si>
    <t>Nerez profily rohové lepené flexibilním lepidlem</t>
  </si>
  <si>
    <t>-1288999783</t>
  </si>
  <si>
    <t>1,8*(1+3)</t>
  </si>
  <si>
    <t>1,8*4</t>
  </si>
  <si>
    <t>1,15+(0,95+0,25+1,2)</t>
  </si>
  <si>
    <t>0,05</t>
  </si>
  <si>
    <t>84</t>
  </si>
  <si>
    <t>7814945R2</t>
  </si>
  <si>
    <t>Nerez profily ukončovací lepené flexibilním lepidlem</t>
  </si>
  <si>
    <t>1458004281</t>
  </si>
  <si>
    <t xml:space="preserve">bar </t>
  </si>
  <si>
    <t>1,8*2+(0,6+3,55)</t>
  </si>
  <si>
    <t>(2,2+4,52)*2-0,8*2+1,8*2*2</t>
  </si>
  <si>
    <t>(1,2+0,95+1,76*2)*2-0,7*3+1,8*2*3</t>
  </si>
  <si>
    <t>(1,11+1,5)*2-0,7+1,8*2</t>
  </si>
  <si>
    <t>(1,35*2+1,575+1,6)*2-0,7*3+1,8*2*3</t>
  </si>
  <si>
    <t>(1,7+1,575)*2-0,7*2+1,8*2*2</t>
  </si>
  <si>
    <t>(2,11+1,6)*2-0,7+1,8*2+0,03</t>
  </si>
  <si>
    <t>85</t>
  </si>
  <si>
    <t>998781101</t>
  </si>
  <si>
    <t>Přesun hmot tonážní pro obklady keramické v objektech v do 6 m</t>
  </si>
  <si>
    <t>-857438107</t>
  </si>
  <si>
    <t>86</t>
  </si>
  <si>
    <t>998781181</t>
  </si>
  <si>
    <t>Příplatek k přesunu hmot tonážní 781 prováděný bez použití mechanizace</t>
  </si>
  <si>
    <t>171828935</t>
  </si>
  <si>
    <t>784</t>
  </si>
  <si>
    <t>Dokončovací práce - malby a tapety</t>
  </si>
  <si>
    <t>87</t>
  </si>
  <si>
    <t>784111001</t>
  </si>
  <si>
    <t>Oprášení (ometení ) podkladu v místnostech v do 3,80 m</t>
  </si>
  <si>
    <t>-444428760</t>
  </si>
  <si>
    <t>klenby+ zdivo</t>
  </si>
  <si>
    <t>(149,0+371,0+50,0)+99,30</t>
  </si>
  <si>
    <t>SDK nový + stávající</t>
  </si>
  <si>
    <t>9,90+(1,3+2,1+1,7*2)</t>
  </si>
  <si>
    <t>88</t>
  </si>
  <si>
    <t>784121001</t>
  </si>
  <si>
    <t>Oškrabání malby v mísnostech v do 3,80 m</t>
  </si>
  <si>
    <t>-951206057</t>
  </si>
  <si>
    <t>klenby+ stěny</t>
  </si>
  <si>
    <t>149,0+371,0</t>
  </si>
  <si>
    <t>89</t>
  </si>
  <si>
    <t>784171101</t>
  </si>
  <si>
    <t>Zakrytí vnitřních podlah včetně pozdějšího odkrytí</t>
  </si>
  <si>
    <t>1472505716</t>
  </si>
  <si>
    <t>46,0+55,0+9,9+8,2+1,3+2,1+1,7*2+2,1*2+2,4+3,3</t>
  </si>
  <si>
    <t>(0,56+0,5+0,16)*2,9+0,82*(3,06+2,96+2,98)</t>
  </si>
  <si>
    <t>0,125*0,8+0,17*0,8+0,1*0,7*8</t>
  </si>
  <si>
    <t>0,48</t>
  </si>
  <si>
    <t>90</t>
  </si>
  <si>
    <t>58124842</t>
  </si>
  <si>
    <t>fólie pro malířské potřeby zakrývací tl 7µ 4x5m</t>
  </si>
  <si>
    <t>-1937821490</t>
  </si>
  <si>
    <t>148*1,05 'Přepočtené koeficientem množství</t>
  </si>
  <si>
    <t>91</t>
  </si>
  <si>
    <t>784171111</t>
  </si>
  <si>
    <t>Zakrytí vnitřních ploch stěn v místnostech v do 3,80 m</t>
  </si>
  <si>
    <t>205222154</t>
  </si>
  <si>
    <t>(3,9*2,0+1,9*3,9/2)+0,8*2,0</t>
  </si>
  <si>
    <t>1,3*1,0+0,7*2,0*2+7,25*3</t>
  </si>
  <si>
    <t>0,8*2,0*2</t>
  </si>
  <si>
    <t>(0,8+0,7*8)*2,0+2,4*1,8</t>
  </si>
  <si>
    <t>0,7*2,0*6</t>
  </si>
  <si>
    <t>0,32</t>
  </si>
  <si>
    <t>92</t>
  </si>
  <si>
    <t>2090695197</t>
  </si>
  <si>
    <t>68*1,05 'Přepočtené koeficientem množství</t>
  </si>
  <si>
    <t>93</t>
  </si>
  <si>
    <t>784181121</t>
  </si>
  <si>
    <t>Hloubková jednonásobná bezbarvá penetrace podkladu v místnostech v do 3,80 m</t>
  </si>
  <si>
    <t>1981042708</t>
  </si>
  <si>
    <t>klenby + stěny (viz pol.přeštukování)</t>
  </si>
  <si>
    <t>149,0+428,0</t>
  </si>
  <si>
    <t>94</t>
  </si>
  <si>
    <t>784211101</t>
  </si>
  <si>
    <t>Dvojnásobné bílé malby ze směsí za mokra výborně oděruvzdorných v místnostech v do 3,80 m</t>
  </si>
  <si>
    <t>-425129986</t>
  </si>
  <si>
    <t>SDK podhled nový+stávající</t>
  </si>
  <si>
    <t>9,90+(1,3+2,1+1,7+1,7)</t>
  </si>
  <si>
    <t>2025-05-02 - Zdravotechnika</t>
  </si>
  <si>
    <t xml:space="preserve">    1 - Zemní práce</t>
  </si>
  <si>
    <t xml:space="preserve">    720 - Demontáže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</si>
  <si>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</si>
  <si>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</si>
  <si>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</si>
  <si>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</si>
  <si>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OST - Ostatní</t>
  </si>
  <si>
    <t>Zemní práce</t>
  </si>
  <si>
    <t>139711111</t>
  </si>
  <si>
    <t>Vykopávky v uzavřených prostorech v hornině třídy těžitelnosti I skupiny 1 až 3 ručně</t>
  </si>
  <si>
    <t>-2057244788</t>
  </si>
  <si>
    <t>pro kanalizaci</t>
  </si>
  <si>
    <t>0,333*6,0</t>
  </si>
  <si>
    <t>162211311</t>
  </si>
  <si>
    <t>Vodorovné přemístění výkopku z horniny třídy těžitelnosti I skupiny 1 až 3 stavebním kolečkem do 10 m</t>
  </si>
  <si>
    <t>1901273988</t>
  </si>
  <si>
    <t>162751113</t>
  </si>
  <si>
    <t>Vodorovné přemístění přes 5 000 do 6000 m výkopku/sypaniny z horniny třídy těžitelnosti I skupiny 1 až 3</t>
  </si>
  <si>
    <t>-1650842526</t>
  </si>
  <si>
    <t>171251201</t>
  </si>
  <si>
    <t>Uložení sypaniny na skládky nebo meziskládky</t>
  </si>
  <si>
    <t>-259522545</t>
  </si>
  <si>
    <t>171201231</t>
  </si>
  <si>
    <t>Poplatek za uložení zeminy a kamení na recyklační skládce (skládkovné) kód odpadu 17 05 04</t>
  </si>
  <si>
    <t>779527674</t>
  </si>
  <si>
    <t>175111101</t>
  </si>
  <si>
    <t>Obsypání potrubí ručně sypaninou bez prohození, uloženou do 3 m</t>
  </si>
  <si>
    <t>-867236257</t>
  </si>
  <si>
    <t>(0,333-0,1)*6,0</t>
  </si>
  <si>
    <t>58341364</t>
  </si>
  <si>
    <t>kamenivo drcené drobné frakce 2/4</t>
  </si>
  <si>
    <t>119956091</t>
  </si>
  <si>
    <t>1,4*2 'Přepočtené koeficientem množství</t>
  </si>
  <si>
    <t>451573111</t>
  </si>
  <si>
    <t>Lože pod potrubí otevřený výkop ze štěrkopísku</t>
  </si>
  <si>
    <t>-1839854131</t>
  </si>
  <si>
    <t>0,1*6,0</t>
  </si>
  <si>
    <t>631312141</t>
  </si>
  <si>
    <t>Doplnění rýh v dosavadních mazaninách betonem prostým</t>
  </si>
  <si>
    <t>1841976516</t>
  </si>
  <si>
    <t>0,2*0,8*(3,0+1,0+3,5)</t>
  </si>
  <si>
    <t>974042577</t>
  </si>
  <si>
    <t>Vysekání rýh v dlažbě betonové nebo jiné monolitické hl do 200 mm š do 300 mm</t>
  </si>
  <si>
    <t>-1979902922</t>
  </si>
  <si>
    <t>3,0+1,0+3,5</t>
  </si>
  <si>
    <t>974042579</t>
  </si>
  <si>
    <t>Příplatek k vysekání rýh v dlažbě betonové nebo jiné monolitické hl do 200 mm ZKD 100 mm š rýhy</t>
  </si>
  <si>
    <t>1215351617</t>
  </si>
  <si>
    <t>7,50*5</t>
  </si>
  <si>
    <t>977312114</t>
  </si>
  <si>
    <t>Řezání stávajících betonových mazanin vyztužených hl do 200 mm</t>
  </si>
  <si>
    <t>128759402</t>
  </si>
  <si>
    <t>2*(3,0+1,0+3,5)</t>
  </si>
  <si>
    <t>1714282824</t>
  </si>
  <si>
    <t>1226510562</t>
  </si>
  <si>
    <t>761780484</t>
  </si>
  <si>
    <t>2,76*5</t>
  </si>
  <si>
    <t>997013631</t>
  </si>
  <si>
    <t>Poplatek za uložení na skládce (skládkovné) stavebního odpadu směsného kód odpadu 17 09 04</t>
  </si>
  <si>
    <t>-1486399345</t>
  </si>
  <si>
    <t>-283611456</t>
  </si>
  <si>
    <t>720</t>
  </si>
  <si>
    <t>Demontáže</t>
  </si>
  <si>
    <t>722130831</t>
  </si>
  <si>
    <t>Demontáž nástěnky</t>
  </si>
  <si>
    <t>-1223821541</t>
  </si>
  <si>
    <t>umyvadla + dřez + výlevka + WC</t>
  </si>
  <si>
    <t>2*3+2+2+2</t>
  </si>
  <si>
    <t>725110811</t>
  </si>
  <si>
    <t>Demontáž klozetů splachovací s nádrží</t>
  </si>
  <si>
    <t>soubor</t>
  </si>
  <si>
    <t>-105591940</t>
  </si>
  <si>
    <t>725210821</t>
  </si>
  <si>
    <t>Demontáž umyvadel bez výtokových armatur</t>
  </si>
  <si>
    <t>1325716804</t>
  </si>
  <si>
    <t>725210984</t>
  </si>
  <si>
    <t>Opravy umyvadel odmontování rohového ventilu G 1/2</t>
  </si>
  <si>
    <t>476631191</t>
  </si>
  <si>
    <t>umyvadla + dřez +  WC</t>
  </si>
  <si>
    <t>2*3+2+2</t>
  </si>
  <si>
    <t>725310823</t>
  </si>
  <si>
    <t>Demontáž dřez jednoduchý vestavěný v kuchyňských sestavách bez výtokových armatur</t>
  </si>
  <si>
    <t>886177251</t>
  </si>
  <si>
    <t>725330820</t>
  </si>
  <si>
    <t>Demontáž výlevka diturvitová</t>
  </si>
  <si>
    <t>1932779389</t>
  </si>
  <si>
    <t>725820801</t>
  </si>
  <si>
    <t>Demontáž baterie nástěnné do G 3 / 4</t>
  </si>
  <si>
    <t>1646186499</t>
  </si>
  <si>
    <t xml:space="preserve"> výlevka</t>
  </si>
  <si>
    <t>725820802</t>
  </si>
  <si>
    <t>Demontáž baterie stojánkové do jednoho otvoru</t>
  </si>
  <si>
    <t>815499226</t>
  </si>
  <si>
    <t>umyvadla+ dřez</t>
  </si>
  <si>
    <t>3+1</t>
  </si>
  <si>
    <t>725860811</t>
  </si>
  <si>
    <t>Demontáž uzávěrů zápachu jednoduchých</t>
  </si>
  <si>
    <t>1166172501</t>
  </si>
  <si>
    <t>umyvadlo + dřez</t>
  </si>
  <si>
    <t>721</t>
  </si>
  <si>
    <t>Zdravotechnika - vnitřní kanalizace</t>
  </si>
  <si>
    <t>721171913</t>
  </si>
  <si>
    <t>Potrubí z PP propojení potrubí DN 50</t>
  </si>
  <si>
    <t>-1194155375</t>
  </si>
  <si>
    <t>721171914</t>
  </si>
  <si>
    <t>Potrubí z PP propojení potrubí DN 75</t>
  </si>
  <si>
    <t>-2040353094</t>
  </si>
  <si>
    <t>721171915</t>
  </si>
  <si>
    <t>Potrubí z PP propojení potrubí DN 110</t>
  </si>
  <si>
    <t>860860410</t>
  </si>
  <si>
    <t>721173401</t>
  </si>
  <si>
    <t>Potrubí kanalizační z PVC SN 4 svodné DN 110</t>
  </si>
  <si>
    <t>374839468</t>
  </si>
  <si>
    <t>721174042</t>
  </si>
  <si>
    <t>Potrubí kanalizační z PP připojovací DN 40</t>
  </si>
  <si>
    <t>328406310</t>
  </si>
  <si>
    <t>721174043</t>
  </si>
  <si>
    <t>Potrubí kanalizační z PP připojovací DN 50</t>
  </si>
  <si>
    <t>-1125665272</t>
  </si>
  <si>
    <t>721174044</t>
  </si>
  <si>
    <t>Potrubí kanalizační z PP připojovací DN 75</t>
  </si>
  <si>
    <t>-1861975204</t>
  </si>
  <si>
    <t>721174045</t>
  </si>
  <si>
    <t>Potrubí kanalizační z PP připojovací DN 110</t>
  </si>
  <si>
    <t>1639501669</t>
  </si>
  <si>
    <t>72117R5</t>
  </si>
  <si>
    <t>Čistící tvarovka DN 110 - dodávka vč.osazení</t>
  </si>
  <si>
    <t>863496070</t>
  </si>
  <si>
    <t>721226512</t>
  </si>
  <si>
    <t>Zápachová uzávěrka podomítková pro pračku a myčku DN 50</t>
  </si>
  <si>
    <t>163349548</t>
  </si>
  <si>
    <t>721274126</t>
  </si>
  <si>
    <t>Přivzdušňovací ventil vnitřní odpadních potrubí DN 110</t>
  </si>
  <si>
    <t>773347307</t>
  </si>
  <si>
    <t>721290111</t>
  </si>
  <si>
    <t>Zkouška těsnosti potrubí kanalizace vodou DN do 125</t>
  </si>
  <si>
    <t>-1215286864</t>
  </si>
  <si>
    <t>8,0+(5,0+6,0+2,0+1,0)</t>
  </si>
  <si>
    <t>998721101</t>
  </si>
  <si>
    <t>Přesun hmot tonážní pro vnitřní kanalizace v objektech v do 6 m</t>
  </si>
  <si>
    <t>-1743850587</t>
  </si>
  <si>
    <t>998721181</t>
  </si>
  <si>
    <t>Příplatek k přesunu hmot tonážní 721 prováděný bez použití mechanizace</t>
  </si>
  <si>
    <t>1242293145</t>
  </si>
  <si>
    <t>722</t>
  </si>
  <si>
    <t>Zdravotechnika - vnitřní vodovod</t>
  </si>
  <si>
    <t>722173913</t>
  </si>
  <si>
    <t>Potrubí plastové spoje svar polyfuze D přes 20 do 25 mm</t>
  </si>
  <si>
    <t>-1614280227</t>
  </si>
  <si>
    <t>srovnatelně napojení</t>
  </si>
  <si>
    <t>2+2</t>
  </si>
  <si>
    <t>722173914</t>
  </si>
  <si>
    <t>Potrubí plastové spoje svar polyfuze D přes 25 do 32 mm</t>
  </si>
  <si>
    <t>-1125545082</t>
  </si>
  <si>
    <t>722174022</t>
  </si>
  <si>
    <t>Potrubí vodovodní plastové PPR svar polyfúze PN 20 D 20x3,4 mm</t>
  </si>
  <si>
    <t>1081122738</t>
  </si>
  <si>
    <t>722174023</t>
  </si>
  <si>
    <t>Potrubí vodovodní plastové PPR svar polyfúze PN 20 D 25x4,2 mm</t>
  </si>
  <si>
    <t>-87952345</t>
  </si>
  <si>
    <t>722181231</t>
  </si>
  <si>
    <t>Ochrana vodovodního potrubí přilepenými termoizolačními trubicemi z PE tl přes 9 do 13 mm DN do 22 mm</t>
  </si>
  <si>
    <t>-1720402330</t>
  </si>
  <si>
    <t>722181242</t>
  </si>
  <si>
    <t>Ochrana vodovodního potrubí přilepenými termoizolačními trubicemi z PE tl přes 13 do 20 mm DN přes 22 do 45 mm</t>
  </si>
  <si>
    <t>-2030434074</t>
  </si>
  <si>
    <t>722220111</t>
  </si>
  <si>
    <t>Nástěnka pro výtokový ventil G 1/2" s jedním závitem</t>
  </si>
  <si>
    <t>-880460386</t>
  </si>
  <si>
    <t>umyvadla + dřez</t>
  </si>
  <si>
    <t>2*4+2</t>
  </si>
  <si>
    <t>722220121</t>
  </si>
  <si>
    <t>Nástěnka pro baterii G 1/2" s jedním závitem</t>
  </si>
  <si>
    <t>pár</t>
  </si>
  <si>
    <t>-1488733252</t>
  </si>
  <si>
    <t>výlevka</t>
  </si>
  <si>
    <t>722240122</t>
  </si>
  <si>
    <t>Kohout kulový plastový PPR DN 20</t>
  </si>
  <si>
    <t>-1508856174</t>
  </si>
  <si>
    <t>722262212</t>
  </si>
  <si>
    <t>Vodoměr závitový jednovtokový suchoběžný do 40°C G 1/2"x 110 mm Qn 1,5 m3/h horizontální</t>
  </si>
  <si>
    <t>1266470811</t>
  </si>
  <si>
    <t>722290226</t>
  </si>
  <si>
    <t>Zkouška těsnosti vodovodního potrubí závitového DN do 50</t>
  </si>
  <si>
    <t>-195369216</t>
  </si>
  <si>
    <t>40,0+6,0</t>
  </si>
  <si>
    <t>722290234</t>
  </si>
  <si>
    <t>Proplach a dezinfekce vodovodního potrubí DN do 80</t>
  </si>
  <si>
    <t>1882084126</t>
  </si>
  <si>
    <t>722R6</t>
  </si>
  <si>
    <t>Zaslepení a úprava stáv. potrubí (galerie)</t>
  </si>
  <si>
    <t>kpl</t>
  </si>
  <si>
    <t>-1183234539</t>
  </si>
  <si>
    <t>998722101</t>
  </si>
  <si>
    <t>Přesun hmot tonážní pro vnitřní vodovod v objektech v do 6 m</t>
  </si>
  <si>
    <t>950372212</t>
  </si>
  <si>
    <t>998722181</t>
  </si>
  <si>
    <t>Příplatek k přesunu hmot tonážní 722 prováděný bez použití mechanizace</t>
  </si>
  <si>
    <t>904065309</t>
  </si>
  <si>
    <t>725</t>
  </si>
  <si>
    <t>Zdravotechnika - zařizovací předměty</t>
  </si>
  <si>
    <t>725119125</t>
  </si>
  <si>
    <t>Montáž klozetových mís závěsných na nosné stěny</t>
  </si>
  <si>
    <t>1840085241</t>
  </si>
  <si>
    <t>64236R1</t>
  </si>
  <si>
    <t xml:space="preserve">závěsný klozet, včetně prknénka z duroplastu + soft close sklápění </t>
  </si>
  <si>
    <t>-1383840461</t>
  </si>
  <si>
    <t>725121527</t>
  </si>
  <si>
    <t>Pisoárový záchodek automatický s integrovaným napájecím zdrojem</t>
  </si>
  <si>
    <t>-2059495471</t>
  </si>
  <si>
    <t>7252R2</t>
  </si>
  <si>
    <t>Umyvadlo keramické bílé zápustné šířky do 900 mm připevněné do desky</t>
  </si>
  <si>
    <t>-884148237</t>
  </si>
  <si>
    <t>7252R3</t>
  </si>
  <si>
    <t>Deska pro zabudované umyvadlo</t>
  </si>
  <si>
    <t>1225699241</t>
  </si>
  <si>
    <t>725339111</t>
  </si>
  <si>
    <t>Montáž výlevky</t>
  </si>
  <si>
    <t>737469523</t>
  </si>
  <si>
    <t>55231313</t>
  </si>
  <si>
    <t>výlevka nerezová závěsná se zadní stěnou a mřížkou</t>
  </si>
  <si>
    <t>-1585420683</t>
  </si>
  <si>
    <t>725813111</t>
  </si>
  <si>
    <t>Ventil rohový bez připojovací trubičky nebo flexi hadičky G 1/2"</t>
  </si>
  <si>
    <t>1027588780</t>
  </si>
  <si>
    <t>725813112</t>
  </si>
  <si>
    <t>Ventil rohový pračkový G 3/4"</t>
  </si>
  <si>
    <t>-482675193</t>
  </si>
  <si>
    <t>725821312</t>
  </si>
  <si>
    <t>Baterie dřezová nástěnná páková s otáčivým kulatým ústím a délkou ramínka 300 mm</t>
  </si>
  <si>
    <t>-505049134</t>
  </si>
  <si>
    <t>725822613</t>
  </si>
  <si>
    <t>Baterie umyvadlová stojánková páková s výpustí</t>
  </si>
  <si>
    <t>-1053490516</t>
  </si>
  <si>
    <t>725861102</t>
  </si>
  <si>
    <t>Zápachová uzávěrka pro umyvadla DN 40</t>
  </si>
  <si>
    <t>543578183</t>
  </si>
  <si>
    <t>72598012RR</t>
  </si>
  <si>
    <t>Dvířka 20/20</t>
  </si>
  <si>
    <t>2074144061</t>
  </si>
  <si>
    <t>725980123</t>
  </si>
  <si>
    <t>Dvířka 30/30</t>
  </si>
  <si>
    <t>1323929015</t>
  </si>
  <si>
    <t>998725101</t>
  </si>
  <si>
    <t>Přesun hmot tonážní pro zařizovací předměty v objektech v do 6 m</t>
  </si>
  <si>
    <t>914769903</t>
  </si>
  <si>
    <t>998725181</t>
  </si>
  <si>
    <t>Příplatek k přesunu hmot tonážní 725 prováděný bez použití mechanizace</t>
  </si>
  <si>
    <t>1615915221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</si>
  <si>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</si>
  <si>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</si>
  <si>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</si>
  <si>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</si>
  <si>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-1640029928</t>
  </si>
  <si>
    <t>726191002</t>
  </si>
  <si>
    <t>Souprava pro předstěnovou montáž</t>
  </si>
  <si>
    <t>1959691659</t>
  </si>
  <si>
    <t>998726111</t>
  </si>
  <si>
    <t>Přesun hmot tonážní pro instalační prefabrikáty v objektech v do 6 m</t>
  </si>
  <si>
    <t>-1158583277</t>
  </si>
  <si>
    <t>998726181</t>
  </si>
  <si>
    <t>Příplatek k přesunu hmot tonážní 726 prováděný bez použití mechanizace</t>
  </si>
  <si>
    <t>1161128794</t>
  </si>
  <si>
    <t>OST</t>
  </si>
  <si>
    <t>Ostatní</t>
  </si>
  <si>
    <t>OST01-ZTI</t>
  </si>
  <si>
    <t>Zednická výpomoc (odstranění veškerých přístupných dále nevyužívaných rozvodů TZB, drážky, prostupy ve stěnách, začištění apod.)</t>
  </si>
  <si>
    <t>512</t>
  </si>
  <si>
    <t>1638116722</t>
  </si>
  <si>
    <t>OST02</t>
  </si>
  <si>
    <t>Nespecifikovaný spojovací a závěsný materiál</t>
  </si>
  <si>
    <t>-23992345</t>
  </si>
  <si>
    <t>OST04</t>
  </si>
  <si>
    <t>Dokumentace pro kolaudaci</t>
  </si>
  <si>
    <t>-440265582</t>
  </si>
  <si>
    <t>2025-05-03 - Vytápění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</si>
  <si>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</si>
  <si>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</si>
  <si>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</si>
  <si>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</si>
  <si>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-1850437367</t>
  </si>
  <si>
    <t>-1699473380</t>
  </si>
  <si>
    <t>-615393715</t>
  </si>
  <si>
    <t>0,13*5</t>
  </si>
  <si>
    <t>903343440</t>
  </si>
  <si>
    <t>713</t>
  </si>
  <si>
    <t>Izolace tepelné</t>
  </si>
  <si>
    <t>713463121</t>
  </si>
  <si>
    <t>Montáž izolace tepelné potrubí potrubními pouzdry bez úpravy uchycenými sponami 1x</t>
  </si>
  <si>
    <t>536193227</t>
  </si>
  <si>
    <t>cca 90%</t>
  </si>
  <si>
    <t>(20,0+28,0+1,0+6,0)*0,90</t>
  </si>
  <si>
    <t>713463125</t>
  </si>
  <si>
    <t>Montáž izolace tepelné ohybů potrubními pouzdry bez úpravy uchycenými sponami 1x</t>
  </si>
  <si>
    <t>1565445887</t>
  </si>
  <si>
    <t>cca 10%</t>
  </si>
  <si>
    <t>(20,0+28,0+1,0+6,0)*0,10</t>
  </si>
  <si>
    <t>28377096</t>
  </si>
  <si>
    <t>pouzdro izolační potrubní z pěnového polyetylenu 15/20mm</t>
  </si>
  <si>
    <t>-566773566</t>
  </si>
  <si>
    <t>6,0</t>
  </si>
  <si>
    <t>6*1,02 'Přepočtené koeficientem množství</t>
  </si>
  <si>
    <t>28377106</t>
  </si>
  <si>
    <t>pouzdro izolační potrubní z pěnového polyetylenu 18/20mm</t>
  </si>
  <si>
    <t>653002079</t>
  </si>
  <si>
    <t>1,0</t>
  </si>
  <si>
    <t>1*1,02 'Přepočtené koeficientem množství</t>
  </si>
  <si>
    <t>28377045</t>
  </si>
  <si>
    <t>pouzdro izolační potrubní z pěnového polyetylenu 22/20mm</t>
  </si>
  <si>
    <t>-325408201</t>
  </si>
  <si>
    <t>28,0</t>
  </si>
  <si>
    <t>28*1,02 'Přepočtené koeficientem množství</t>
  </si>
  <si>
    <t>28377048</t>
  </si>
  <si>
    <t>pouzdro izolační potrubní z pěnového polyetylenu 28/20mm</t>
  </si>
  <si>
    <t>-1710239456</t>
  </si>
  <si>
    <t>20,0</t>
  </si>
  <si>
    <t>20*1,02 'Přepočtené koeficientem množství</t>
  </si>
  <si>
    <t>998713101</t>
  </si>
  <si>
    <t>Přesun hmot tonážní pro izolace tepelné v objektech v do 6 m</t>
  </si>
  <si>
    <t>-1036883619</t>
  </si>
  <si>
    <t>998713181</t>
  </si>
  <si>
    <t>Příplatek k přesunu hmot tonážní 713 prováděný bez použití mechanizace</t>
  </si>
  <si>
    <t>171387937</t>
  </si>
  <si>
    <t>733290801</t>
  </si>
  <si>
    <t>Demontáž potrubí měděného D do 35x1,5 mm</t>
  </si>
  <si>
    <t>-550876953</t>
  </si>
  <si>
    <t>735151811</t>
  </si>
  <si>
    <t>Demontáž otopného tělesa panelového jednořadého dl do 1500 mm</t>
  </si>
  <si>
    <t>364655290</t>
  </si>
  <si>
    <t>735411812</t>
  </si>
  <si>
    <t>Demontáž konvektoru stavební délky přes 700 do 1600 mm</t>
  </si>
  <si>
    <t>601048216</t>
  </si>
  <si>
    <t>demtž pro  opětovnou mtž</t>
  </si>
  <si>
    <t>735411813</t>
  </si>
  <si>
    <t>Demontáž konvektoru stavební délky přes 1600 do 2150 mm</t>
  </si>
  <si>
    <t>1577973846</t>
  </si>
  <si>
    <t>733</t>
  </si>
  <si>
    <t>Ústřední vytápění - rozvodné potrubí</t>
  </si>
  <si>
    <t>733223202</t>
  </si>
  <si>
    <t>Potrubí měděné tvrdé spojované tvrdým pájením D 15x1 mm</t>
  </si>
  <si>
    <t>-1867806935</t>
  </si>
  <si>
    <t>733223203</t>
  </si>
  <si>
    <t>Potrubí měděné tvrdé spojované tvrdým pájením D 18x1 mm</t>
  </si>
  <si>
    <t>1137972194</t>
  </si>
  <si>
    <t>733223204</t>
  </si>
  <si>
    <t>Potrubí měděné tvrdé spojované tvrdým pájením D 22x1 mm</t>
  </si>
  <si>
    <t>-1525265449</t>
  </si>
  <si>
    <t>733223205</t>
  </si>
  <si>
    <t>Potrubí měděné tvrdé spojované tvrdým pájením D 28x1,5 mm</t>
  </si>
  <si>
    <t>-1486891995</t>
  </si>
  <si>
    <t>733291101</t>
  </si>
  <si>
    <t>Zkouška těsnosti potrubí měděné D do 35x1,5</t>
  </si>
  <si>
    <t>-1176373938</t>
  </si>
  <si>
    <t>20,0+28,0+1,0+6,0</t>
  </si>
  <si>
    <t>733291903</t>
  </si>
  <si>
    <t>Propojení potrubí měděného při opravě D 18x1 mm</t>
  </si>
  <si>
    <t>-570276233</t>
  </si>
  <si>
    <t>998733101</t>
  </si>
  <si>
    <t>Přesun hmot tonážní pro rozvody potrubí v objektech v do 6 m</t>
  </si>
  <si>
    <t>824165079</t>
  </si>
  <si>
    <t>998733181</t>
  </si>
  <si>
    <t>Příplatek k přesunu hmot tonážní 733 prováděný bez použití mechanizace</t>
  </si>
  <si>
    <t>1761872758</t>
  </si>
  <si>
    <t>734</t>
  </si>
  <si>
    <t>Ústřední vytápění - armatury</t>
  </si>
  <si>
    <t>734221682</t>
  </si>
  <si>
    <t>Termostatická hlavice kapalinová PN 10 do 110°C otopných těles VK</t>
  </si>
  <si>
    <t>-1192485799</t>
  </si>
  <si>
    <t>734261402</t>
  </si>
  <si>
    <t>Armatura připojovací rohová G 1/2x18 PN 10 do 110°C radiátorů typu VK</t>
  </si>
  <si>
    <t>-1638274057</t>
  </si>
  <si>
    <t>735</t>
  </si>
  <si>
    <t>Ústřední vytápění - otopná tělesa</t>
  </si>
  <si>
    <t>735152153</t>
  </si>
  <si>
    <t>Otopné těleso panel VK jednodeskové bez přídavné přestupní plochy výška/délka 500/600 mm výkon 308 W  s vestavěným termostatickým ventilem</t>
  </si>
  <si>
    <t>641906757</t>
  </si>
  <si>
    <t>vestavěný termostatický ventil</t>
  </si>
  <si>
    <t>735152157</t>
  </si>
  <si>
    <t>Otopné těleso panel VK jednodeskové bez přídavné přestupní plochy výška/délka 500/1000 mm výkon 514 W s vestavěným termostatickým ventilem</t>
  </si>
  <si>
    <t>142707246</t>
  </si>
  <si>
    <t>735419125</t>
  </si>
  <si>
    <t>Montáž konvektoru s osazením na konzoly dl do 1290 mm</t>
  </si>
  <si>
    <t>-1356438478</t>
  </si>
  <si>
    <t>stávající konvektor</t>
  </si>
  <si>
    <t>735419126</t>
  </si>
  <si>
    <t>Montáž konvektoru s osazením na konzoly dl přes 1290 do 2040 mm</t>
  </si>
  <si>
    <t>1431990570</t>
  </si>
  <si>
    <t>998735101</t>
  </si>
  <si>
    <t>Přesun hmot tonážní pro otopná tělesa v objektech v do 6 m</t>
  </si>
  <si>
    <t>2063058569</t>
  </si>
  <si>
    <t>998735181</t>
  </si>
  <si>
    <t>Příplatek k přesunu hmot tonážní 735 prováděný bez použití mechanizace</t>
  </si>
  <si>
    <t>-850762981</t>
  </si>
  <si>
    <t>OST01-VYT</t>
  </si>
  <si>
    <t>Zednická výpomoc (drážky, prostupy, začištění apod.)</t>
  </si>
  <si>
    <t>OST03</t>
  </si>
  <si>
    <t>Montáž vytápění, předepsané zkoušky, napuštění systému a uvedení do provozu</t>
  </si>
  <si>
    <t>-2094077214</t>
  </si>
  <si>
    <t>1798707966</t>
  </si>
  <si>
    <t>2025-05-04 - Vzduchotechnika</t>
  </si>
  <si>
    <t xml:space="preserve">    751-1 - Vzduchotechnika - zařízení č.1 + 2</t>
  </si>
  <si>
    <t xml:space="preserve">    751-3 - Vzduchotechnika - zařízení č.3</t>
  </si>
  <si>
    <t>0,01*5</t>
  </si>
  <si>
    <t>751-1</t>
  </si>
  <si>
    <t>Vzduchotechnika - zařízení č.1 + 2</t>
  </si>
  <si>
    <t>751322012</t>
  </si>
  <si>
    <t>Montáž talířového ventilu D přes 100 do 200 mm</t>
  </si>
  <si>
    <t>1754582423</t>
  </si>
  <si>
    <t>42972216</t>
  </si>
  <si>
    <t>ventil talířový pro odvod vzduchu kovový D 200mm</t>
  </si>
  <si>
    <t>1192090200</t>
  </si>
  <si>
    <t>751510042</t>
  </si>
  <si>
    <t>Vzduchotechnické potrubí z pozinkovaného plechu kruhové spirálně vinutá trouba bez příruby D přes 100 do 200 mm</t>
  </si>
  <si>
    <t>1473262073</t>
  </si>
  <si>
    <t>75151R-pol</t>
  </si>
  <si>
    <t>Vzduchotechnické potrubí z pozinkovaného plechu kruhové spirálně vinutá trouba bez příruby D přes 100 do 200 mm - tvarové</t>
  </si>
  <si>
    <t>-836698013</t>
  </si>
  <si>
    <t>751510870</t>
  </si>
  <si>
    <t>Demontáž vzduchotechnického potrubí plechového kruhového bez příruby spirálně vinutého do suti D do 200 mm</t>
  </si>
  <si>
    <t>562254134</t>
  </si>
  <si>
    <t>751-3</t>
  </si>
  <si>
    <t>Vzduchotechnika - zařízení č.3</t>
  </si>
  <si>
    <t>751133012</t>
  </si>
  <si>
    <t>Montáž ventilátoru diagonálního nízkotlakého potrubního nevýbušného D přes 100 do 200 mm</t>
  </si>
  <si>
    <t>1774988145</t>
  </si>
  <si>
    <t>42913R2</t>
  </si>
  <si>
    <t>ventilátor diagonální potrubní, výkon : 80-120m3/hod-80Pa</t>
  </si>
  <si>
    <t>-1986627183</t>
  </si>
  <si>
    <t>42913R3</t>
  </si>
  <si>
    <t>pružná manžeta pr.125mm</t>
  </si>
  <si>
    <t>-591565055</t>
  </si>
  <si>
    <t>1437675010</t>
  </si>
  <si>
    <t>42972213</t>
  </si>
  <si>
    <t>ventil talířový pro odvod vzduchu kovový D 125mm</t>
  </si>
  <si>
    <t>-1527549506</t>
  </si>
  <si>
    <t>751398102</t>
  </si>
  <si>
    <t>Montáž uzavírací klapky do kruhového potrubí bez příruby D přes 100 do 200 mm</t>
  </si>
  <si>
    <t>1020395544</t>
  </si>
  <si>
    <t>42971020</t>
  </si>
  <si>
    <t>klapka kruhová zpětná Pz D 125mm</t>
  </si>
  <si>
    <t>67803280</t>
  </si>
  <si>
    <t>1274591935</t>
  </si>
  <si>
    <t>pr.125mm + 160mm</t>
  </si>
  <si>
    <t>8,0+2,0</t>
  </si>
  <si>
    <t>-2141011250</t>
  </si>
  <si>
    <t>3+2</t>
  </si>
  <si>
    <t>751537112</t>
  </si>
  <si>
    <t>Montáž potrubí kruhového ohebného izolovaného minerální vatou z Al laminátu D přes 100 do 200 mm</t>
  </si>
  <si>
    <t>1938469331</t>
  </si>
  <si>
    <t>pr.125mm</t>
  </si>
  <si>
    <t>8,0</t>
  </si>
  <si>
    <t>42981956</t>
  </si>
  <si>
    <t>hadice ohebná z Al laminátu vyztužená drátem s tepelnou a zvukovou izolací, délka 10m, D 127mm</t>
  </si>
  <si>
    <t>-2077938880</t>
  </si>
  <si>
    <t>8*1,2 'Přepočtené koeficientem množství</t>
  </si>
  <si>
    <t>998751201</t>
  </si>
  <si>
    <t>Přesun hmot procentní pro vzduchotechniku v objektech výšky do 12 m</t>
  </si>
  <si>
    <t>%</t>
  </si>
  <si>
    <t>1280985154</t>
  </si>
  <si>
    <t>OST01-VZT</t>
  </si>
  <si>
    <t>Zednická výpomoc (napojení dle stávající VZT, drážky, prostupy, začištění apod.)</t>
  </si>
  <si>
    <t>OST05</t>
  </si>
  <si>
    <t>Zkoušky VZT, uvedení do provozu</t>
  </si>
  <si>
    <t>354572155</t>
  </si>
  <si>
    <t>2025-05-05 - Elektroinstalace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</si>
  <si>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</si>
  <si>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</si>
  <si>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</si>
  <si>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</si>
  <si>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741PRENOS</t>
  </si>
  <si>
    <t>Elektroinstalace-silnoproud-přenos ze samostatného rozpočtu</t>
  </si>
  <si>
    <t>1553792185</t>
  </si>
  <si>
    <t>742</t>
  </si>
  <si>
    <t>Elektroinstalace - slaboproud</t>
  </si>
  <si>
    <t>751PRENOS</t>
  </si>
  <si>
    <t>Elektroinstalace-slaboproud-přenos ze samostatného rozpočtu</t>
  </si>
  <si>
    <t>-2105874517</t>
  </si>
  <si>
    <t>2025-05-09 -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</si>
  <si>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</si>
  <si>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</si>
  <si>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</si>
  <si>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</si>
  <si>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>VRN</t>
  </si>
  <si>
    <t>VRN2</t>
  </si>
  <si>
    <t>Příprava staveniště</t>
  </si>
  <si>
    <t>020001000</t>
  </si>
  <si>
    <t>Příprava staveniště (odstranění veškerých zařizovacích předmětů a vybavení, uskladnění vybavení)</t>
  </si>
  <si>
    <t>1024</t>
  </si>
  <si>
    <t>-2015834051</t>
  </si>
  <si>
    <t>VRN3</t>
  </si>
  <si>
    <t>Zařízení staveniště</t>
  </si>
  <si>
    <t>030001000</t>
  </si>
  <si>
    <t>1234359968</t>
  </si>
  <si>
    <t>VRN7</t>
  </si>
  <si>
    <t>Provozní vlivy</t>
  </si>
  <si>
    <t>070001000</t>
  </si>
  <si>
    <t>-1958387857</t>
  </si>
  <si>
    <t>SEZNAM FIGUR</t>
  </si>
  <si>
    <t>Výměra</t>
  </si>
  <si>
    <t xml:space="preserve"> 2025-05-02</t>
  </si>
  <si>
    <t>KDL1</t>
  </si>
  <si>
    <t>Keramická dlažba velkoformátová protiskluznost R9</t>
  </si>
  <si>
    <t>skladba P.0.1 - m.č.0.01-0.02, m.č.0.12-0.14</t>
  </si>
  <si>
    <t>10,5+17,20+0,25*1,2*2</t>
  </si>
  <si>
    <t>6,3+6,5+6,3+0,25*0,8*2+0,125*0,9</t>
  </si>
  <si>
    <t>KDL2</t>
  </si>
  <si>
    <t>Keramická dlažba protiskluznost R9</t>
  </si>
  <si>
    <t>skladba P.0.1 - m.č.0.05</t>
  </si>
  <si>
    <t>4,10+0,3*1,0+0,25*0,9</t>
  </si>
  <si>
    <t>KDL3</t>
  </si>
  <si>
    <t>Keramická dlažba velkoformátová protiskluznost B</t>
  </si>
  <si>
    <t>skladba P.0.2 - m.č.0.06-0.11</t>
  </si>
  <si>
    <t>(18,7+0,25*0,9*3)+(11,2+21,1+0,15*0,9*2)+(132,0-9,0*5,0)+13,3+12,7</t>
  </si>
  <si>
    <t>KDL4</t>
  </si>
  <si>
    <t>Keramická dlažba protiskluznost R10</t>
  </si>
  <si>
    <t>skladba P.0.3 - m.č.0.15-0.19</t>
  </si>
  <si>
    <t>6,3+6,5+5,1+3,4+20,0+0,125*(0,8*3+0,9*2)</t>
  </si>
  <si>
    <t>KERSOKL1</t>
  </si>
  <si>
    <t>Keramický sokl-velkoformátová dlažba</t>
  </si>
  <si>
    <t>m.č.0.01-0.02</t>
  </si>
  <si>
    <t>(1,5+1,7+4,65+2,1+0,2*2)-1,0-0,9-0,8-1,15</t>
  </si>
  <si>
    <t>(6,55+6,4)*2-0,8*4-0,9*3-1,15-2,55</t>
  </si>
  <si>
    <t>KERSOKL3</t>
  </si>
  <si>
    <t>Keramický sokl - velkoformátová dlažba B</t>
  </si>
  <si>
    <t>m.č.0.06</t>
  </si>
  <si>
    <t>(9,425+0,25+2,0+0,5)*2-0,9*3</t>
  </si>
  <si>
    <t>KERSOKL4</t>
  </si>
  <si>
    <t>Keramický sokl protiskluz R10</t>
  </si>
  <si>
    <t>m.č.0.17-0.19</t>
  </si>
  <si>
    <t>(1,775+2,875)*2-0,8</t>
  </si>
  <si>
    <t>(2,25+1,5)*2-0,8</t>
  </si>
  <si>
    <t>(4,2+4,775)*2-0,9</t>
  </si>
  <si>
    <t xml:space="preserve"> 2025-05-03</t>
  </si>
  <si>
    <t xml:space="preserve"> 2025-05-04</t>
  </si>
  <si>
    <t xml:space="preserve"> 2025-05-05</t>
  </si>
  <si>
    <t xml:space="preserve"> 2025-05-09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</si>
</sst>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4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4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40"/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6</v>
      </c>
    </row>
    <row r="5" spans="1:74" ht="12" customHeight="1">
      <c r="B5" s="20"/>
      <c r="D5" s="24" t="s">
        <v>12</v>
      </c>
      <c r="K5" s="221" t="s">
        <v>13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20"/>
      <c r="BE5" s="218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22" t="s">
        <v>16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20"/>
      <c r="BE6" s="219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9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9"/>
      <c r="BS8" s="17" t="s">
        <v>6</v>
      </c>
    </row>
    <row r="9" spans="1:74" ht="14.45" customHeight="1">
      <c r="B9" s="20"/>
      <c r="AR9" s="20"/>
      <c r="BE9" s="219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9"/>
      <c r="BS10" s="17" t="s">
        <v>6</v>
      </c>
    </row>
    <row r="11" spans="1:74" ht="18.399999999999999" customHeight="1">
      <c r="B11" s="20"/>
      <c r="E11" s="25" t="s">
        <v>20</v>
      </c>
      <c r="AK11" s="27" t="s">
        <v>25</v>
      </c>
      <c r="AN11" s="25" t="s">
        <v>1</v>
      </c>
      <c r="AR11" s="20"/>
      <c r="BE11" s="219"/>
      <c r="BS11" s="17" t="s">
        <v>6</v>
      </c>
    </row>
    <row r="12" spans="1:74" ht="6.95" customHeight="1">
      <c r="B12" s="20"/>
      <c r="AR12" s="20"/>
      <c r="BE12" s="219"/>
      <c r="BS12" s="17" t="s">
        <v>6</v>
      </c>
    </row>
    <row r="13" spans="1:74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19"/>
      <c r="BS13" s="17" t="s">
        <v>6</v>
      </c>
    </row>
    <row r="14" spans="1:74">
      <c r="B14" s="20"/>
      <c r="E14" s="223" t="s">
        <v>27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7" t="s">
        <v>25</v>
      </c>
      <c r="AN14" s="29" t="s">
        <v>27</v>
      </c>
      <c r="AR14" s="20"/>
      <c r="BE14" s="219"/>
      <c r="BS14" s="17" t="s">
        <v>6</v>
      </c>
    </row>
    <row r="15" spans="1:74" ht="6.95" customHeight="1">
      <c r="B15" s="20"/>
      <c r="AR15" s="20"/>
      <c r="BE15" s="219"/>
      <c r="BS15" s="17" t="s">
        <v>4</v>
      </c>
    </row>
    <row r="16" spans="1:74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19"/>
      <c r="BS16" s="17" t="s">
        <v>29</v>
      </c>
    </row>
    <row r="17" spans="2:71" ht="18.399999999999999" customHeight="1">
      <c r="B17" s="20"/>
      <c r="E17" s="25" t="s">
        <v>20</v>
      </c>
      <c r="AK17" s="27" t="s">
        <v>25</v>
      </c>
      <c r="AN17" s="25" t="s">
        <v>1</v>
      </c>
      <c r="AR17" s="20"/>
      <c r="BE17" s="219"/>
      <c r="BS17" s="17" t="s">
        <v>29</v>
      </c>
    </row>
    <row r="18" spans="2:71" ht="6.95" customHeight="1">
      <c r="B18" s="20"/>
      <c r="AR18" s="20"/>
      <c r="BE18" s="219"/>
      <c r="BS18" s="17" t="s">
        <v>6</v>
      </c>
    </row>
    <row r="19" spans="2:7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19"/>
      <c r="BS19" s="17" t="s">
        <v>6</v>
      </c>
    </row>
    <row r="20" spans="2:71" ht="18.399999999999999" customHeight="1">
      <c r="B20" s="20"/>
      <c r="E20" s="25" t="s">
        <v>20</v>
      </c>
      <c r="AK20" s="27" t="s">
        <v>25</v>
      </c>
      <c r="AN20" s="25" t="s">
        <v>1</v>
      </c>
      <c r="AR20" s="20"/>
      <c r="BE20" s="219"/>
      <c r="BS20" s="17" t="s">
        <v>29</v>
      </c>
    </row>
    <row r="21" spans="2:71" ht="6.95" customHeight="1">
      <c r="B21" s="20"/>
      <c r="AR21" s="20"/>
      <c r="BE21" s="219"/>
    </row>
    <row r="22" spans="2:71" ht="12" customHeight="1">
      <c r="B22" s="20"/>
      <c r="D22" s="27" t="s">
        <v>31</v>
      </c>
      <c r="AR22" s="20"/>
      <c r="BE22" s="219"/>
    </row>
    <row r="23" spans="2:71" ht="16.5" customHeight="1">
      <c r="B23" s="20"/>
      <c r="E23" s="225" t="s">
        <v>32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  <c r="BE23" s="219"/>
    </row>
    <row r="24" spans="2:71" ht="6.95" customHeight="1">
      <c r="B24" s="20"/>
      <c r="AR24" s="20"/>
      <c r="BE24" s="21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2:71" s="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6">
        <f>ROUND(AG94,2)</f>
        <v>0</v>
      </c>
      <c r="AL26" s="227"/>
      <c r="AM26" s="227"/>
      <c r="AN26" s="227"/>
      <c r="AO26" s="227"/>
      <c r="AR26" s="32"/>
      <c r="BE26" s="219"/>
    </row>
    <row r="27" spans="2:71" s="1" customFormat="1" ht="6.95" customHeight="1">
      <c r="B27" s="32"/>
      <c r="AR27" s="32"/>
      <c r="BE27" s="219"/>
    </row>
    <row r="28" spans="2:71" s="1" customFormat="1">
      <c r="B28" s="32"/>
      <c r="L28" s="228" t="s">
        <v>34</v>
      </c>
      <c r="M28" s="228"/>
      <c r="N28" s="228"/>
      <c r="O28" s="228"/>
      <c r="P28" s="228"/>
      <c r="W28" s="228" t="s">
        <v>35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36</v>
      </c>
      <c r="AL28" s="228"/>
      <c r="AM28" s="228"/>
      <c r="AN28" s="228"/>
      <c r="AO28" s="228"/>
      <c r="AR28" s="32"/>
      <c r="BE28" s="219"/>
    </row>
    <row r="29" spans="2:71" s="2" customFormat="1" ht="14.45" customHeight="1">
      <c r="B29" s="36"/>
      <c r="D29" s="27" t="s">
        <v>37</v>
      </c>
      <c r="F29" s="27" t="s">
        <v>38</v>
      </c>
      <c r="L29" s="231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6"/>
      <c r="BE29" s="220"/>
    </row>
    <row r="30" spans="2:71" s="2" customFormat="1" ht="14.45" customHeight="1">
      <c r="B30" s="36"/>
      <c r="F30" s="27" t="s">
        <v>39</v>
      </c>
      <c r="L30" s="231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6"/>
      <c r="BE30" s="220"/>
    </row>
    <row r="31" spans="2:71" s="2" customFormat="1" ht="14.45" hidden="1" customHeight="1">
      <c r="B31" s="36"/>
      <c r="F31" s="27" t="s">
        <v>40</v>
      </c>
      <c r="L31" s="231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6"/>
      <c r="BE31" s="220"/>
    </row>
    <row r="32" spans="2:71" s="2" customFormat="1" ht="14.45" hidden="1" customHeight="1">
      <c r="B32" s="36"/>
      <c r="F32" s="27" t="s">
        <v>41</v>
      </c>
      <c r="L32" s="231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6"/>
      <c r="BE32" s="220"/>
    </row>
    <row r="33" spans="2:57" s="2" customFormat="1" ht="14.45" hidden="1" customHeight="1">
      <c r="B33" s="36"/>
      <c r="F33" s="27" t="s">
        <v>42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6"/>
      <c r="BE33" s="220"/>
    </row>
    <row r="34" spans="2:57" s="1" customFormat="1" ht="6.95" customHeight="1">
      <c r="B34" s="32"/>
      <c r="AR34" s="32"/>
      <c r="BE34" s="219"/>
    </row>
    <row r="35" spans="2:57" s="1" customFormat="1" ht="25.9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35" t="s">
        <v>45</v>
      </c>
      <c r="Y35" s="233"/>
      <c r="Z35" s="233"/>
      <c r="AA35" s="233"/>
      <c r="AB35" s="233"/>
      <c r="AC35" s="39"/>
      <c r="AD35" s="39"/>
      <c r="AE35" s="39"/>
      <c r="AF35" s="39"/>
      <c r="AG35" s="39"/>
      <c r="AH35" s="39"/>
      <c r="AI35" s="39"/>
      <c r="AJ35" s="39"/>
      <c r="AK35" s="232">
        <f>SUM(AK26:AK33)</f>
        <v>0</v>
      </c>
      <c r="AL35" s="233"/>
      <c r="AM35" s="233"/>
      <c r="AN35" s="233"/>
      <c r="AO35" s="234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12</v>
      </c>
      <c r="L84" s="3" t="str">
        <f>K5</f>
        <v>2025-05N</v>
      </c>
      <c r="AR84" s="48"/>
    </row>
    <row r="85" spans="1:91" s="4" customFormat="1" ht="36.950000000000003" customHeight="1">
      <c r="B85" s="49"/>
      <c r="C85" s="50" t="s">
        <v>15</v>
      </c>
      <c r="L85" s="199" t="str">
        <f>K6</f>
        <v>Ostrov, Staré nám.46,stavební úpravy 1.NP,kavárna Caffíčko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 xml:space="preserve"> </v>
      </c>
      <c r="AI87" s="27" t="s">
        <v>21</v>
      </c>
      <c r="AM87" s="201" t="str">
        <f>IF(AN8= "","",AN8)</f>
        <v>26. 5. 2025</v>
      </c>
      <c r="AN87" s="201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 xml:space="preserve"> </v>
      </c>
      <c r="AI89" s="27" t="s">
        <v>28</v>
      </c>
      <c r="AM89" s="202" t="str">
        <f>IF(E17="","",E17)</f>
        <v xml:space="preserve"> </v>
      </c>
      <c r="AN89" s="203"/>
      <c r="AO89" s="203"/>
      <c r="AP89" s="203"/>
      <c r="AR89" s="32"/>
      <c r="AS89" s="204" t="s">
        <v>53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26</v>
      </c>
      <c r="L90" s="3" t="str">
        <f>IF(E14= "Vyplň údaj","",E14)</f>
        <v/>
      </c>
      <c r="AI90" s="27" t="s">
        <v>30</v>
      </c>
      <c r="AM90" s="202" t="str">
        <f>IF(E20="","",E20)</f>
        <v xml:space="preserve"> </v>
      </c>
      <c r="AN90" s="203"/>
      <c r="AO90" s="203"/>
      <c r="AP90" s="203"/>
      <c r="AR90" s="32"/>
      <c r="AS90" s="206"/>
      <c r="AT90" s="207"/>
      <c r="BD90" s="56"/>
    </row>
    <row r="91" spans="1:91" s="1" customFormat="1" ht="10.9" customHeight="1">
      <c r="B91" s="32"/>
      <c r="AR91" s="32"/>
      <c r="AS91" s="206"/>
      <c r="AT91" s="207"/>
      <c r="BD91" s="56"/>
    </row>
    <row r="92" spans="1:91" s="1" customFormat="1" ht="29.25" customHeight="1">
      <c r="B92" s="32"/>
      <c r="C92" s="208" t="s">
        <v>54</v>
      </c>
      <c r="D92" s="209"/>
      <c r="E92" s="209"/>
      <c r="F92" s="209"/>
      <c r="G92" s="209"/>
      <c r="H92" s="57"/>
      <c r="I92" s="211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0" t="s">
        <v>56</v>
      </c>
      <c r="AH92" s="209"/>
      <c r="AI92" s="209"/>
      <c r="AJ92" s="209"/>
      <c r="AK92" s="209"/>
      <c r="AL92" s="209"/>
      <c r="AM92" s="209"/>
      <c r="AN92" s="211" t="s">
        <v>57</v>
      </c>
      <c r="AO92" s="209"/>
      <c r="AP92" s="212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6">
        <f>ROUND(SUM(AG95:AG100),2)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7" t="s">
        <v>1</v>
      </c>
      <c r="AR94" s="63"/>
      <c r="AS94" s="68">
        <f>ROUND(SUM(AS95:AS100),2)</f>
        <v>0</v>
      </c>
      <c r="AT94" s="69">
        <f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5</v>
      </c>
      <c r="BX94" s="72" t="s">
        <v>76</v>
      </c>
      <c r="CL94" s="72" t="s">
        <v>1</v>
      </c>
    </row>
    <row r="95" spans="1:91" s="6" customFormat="1" ht="24.75" customHeight="1">
      <c r="A95" s="74" t="s">
        <v>77</v>
      </c>
      <c r="B95" s="75"/>
      <c r="C95" s="76"/>
      <c r="D95" s="213" t="s">
        <v>78</v>
      </c>
      <c r="E95" s="213"/>
      <c r="F95" s="213"/>
      <c r="G95" s="213"/>
      <c r="H95" s="213"/>
      <c r="I95" s="77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4">
        <f>'2025-05-01 - Stavební část'!J30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8" t="s">
        <v>80</v>
      </c>
      <c r="AR95" s="75"/>
      <c r="AS95" s="79">
        <v>0</v>
      </c>
      <c r="AT95" s="80">
        <f>ROUND(SUM(AV95:AW95),2)</f>
        <v>0</v>
      </c>
      <c r="AU95" s="81">
        <f>'2025-05-01 - Stavební část'!P131</f>
        <v>0</v>
      </c>
      <c r="AV95" s="80">
        <f>'2025-05-01 - Stavební část'!J33</f>
        <v>0</v>
      </c>
      <c r="AW95" s="80">
        <f>'2025-05-01 - Stavební část'!J34</f>
        <v>0</v>
      </c>
      <c r="AX95" s="80">
        <f>'2025-05-01 - Stavební část'!J35</f>
        <v>0</v>
      </c>
      <c r="AY95" s="80">
        <f>'2025-05-01 - Stavební část'!J36</f>
        <v>0</v>
      </c>
      <c r="AZ95" s="80">
        <f>'2025-05-01 - Stavební část'!F33</f>
        <v>0</v>
      </c>
      <c r="BA95" s="80">
        <f>'2025-05-01 - Stavební část'!F34</f>
        <v>0</v>
      </c>
      <c r="BB95" s="80">
        <f>'2025-05-01 - Stavební část'!F35</f>
        <v>0</v>
      </c>
      <c r="BC95" s="80">
        <f>'2025-05-01 - Stavební část'!F36</f>
        <v>0</v>
      </c>
      <c r="BD95" s="82">
        <f>'2025-05-01 - Stavební část'!F37</f>
        <v>0</v>
      </c>
      <c r="BT95" s="83" t="s">
        <v>81</v>
      </c>
      <c r="BV95" s="83" t="s">
        <v>75</v>
      </c>
      <c r="BW95" s="83" t="s">
        <v>82</v>
      </c>
      <c r="BX95" s="83" t="s">
        <v>5</v>
      </c>
      <c r="CL95" s="83" t="s">
        <v>1</v>
      </c>
      <c r="CM95" s="83" t="s">
        <v>83</v>
      </c>
    </row>
    <row r="96" spans="1:91" s="6" customFormat="1" ht="24.75" customHeight="1">
      <c r="A96" s="74" t="s">
        <v>77</v>
      </c>
      <c r="B96" s="75"/>
      <c r="C96" s="76"/>
      <c r="D96" s="213" t="s">
        <v>84</v>
      </c>
      <c r="E96" s="213"/>
      <c r="F96" s="213"/>
      <c r="G96" s="213"/>
      <c r="H96" s="213"/>
      <c r="I96" s="77"/>
      <c r="J96" s="213" t="s">
        <v>85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4">
        <f>'2025-05-02 - Zdravotechnika'!J30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78" t="s">
        <v>80</v>
      </c>
      <c r="AR96" s="75"/>
      <c r="AS96" s="79">
        <v>0</v>
      </c>
      <c r="AT96" s="80">
        <f>ROUND(SUM(AV96:AW96),2)</f>
        <v>0</v>
      </c>
      <c r="AU96" s="81">
        <f>'2025-05-02 - Zdravotechnika'!P130</f>
        <v>0</v>
      </c>
      <c r="AV96" s="80">
        <f>'2025-05-02 - Zdravotechnika'!J33</f>
        <v>0</v>
      </c>
      <c r="AW96" s="80">
        <f>'2025-05-02 - Zdravotechnika'!J34</f>
        <v>0</v>
      </c>
      <c r="AX96" s="80">
        <f>'2025-05-02 - Zdravotechnika'!J35</f>
        <v>0</v>
      </c>
      <c r="AY96" s="80">
        <f>'2025-05-02 - Zdravotechnika'!J36</f>
        <v>0</v>
      </c>
      <c r="AZ96" s="80">
        <f>'2025-05-02 - Zdravotechnika'!F33</f>
        <v>0</v>
      </c>
      <c r="BA96" s="80">
        <f>'2025-05-02 - Zdravotechnika'!F34</f>
        <v>0</v>
      </c>
      <c r="BB96" s="80">
        <f>'2025-05-02 - Zdravotechnika'!F35</f>
        <v>0</v>
      </c>
      <c r="BC96" s="80">
        <f>'2025-05-02 - Zdravotechnika'!F36</f>
        <v>0</v>
      </c>
      <c r="BD96" s="82">
        <f>'2025-05-02 - Zdravotechnika'!F37</f>
        <v>0</v>
      </c>
      <c r="BT96" s="83" t="s">
        <v>81</v>
      </c>
      <c r="BV96" s="83" t="s">
        <v>75</v>
      </c>
      <c r="BW96" s="83" t="s">
        <v>86</v>
      </c>
      <c r="BX96" s="83" t="s">
        <v>5</v>
      </c>
      <c r="CL96" s="83" t="s">
        <v>1</v>
      </c>
      <c r="CM96" s="83" t="s">
        <v>83</v>
      </c>
    </row>
    <row r="97" spans="1:91" s="6" customFormat="1" ht="24.75" customHeight="1">
      <c r="A97" s="74" t="s">
        <v>77</v>
      </c>
      <c r="B97" s="75"/>
      <c r="C97" s="76"/>
      <c r="D97" s="213" t="s">
        <v>87</v>
      </c>
      <c r="E97" s="213"/>
      <c r="F97" s="213"/>
      <c r="G97" s="213"/>
      <c r="H97" s="213"/>
      <c r="I97" s="77"/>
      <c r="J97" s="213" t="s">
        <v>88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4">
        <f>'2025-05-03 - Vytápění'!J30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78" t="s">
        <v>80</v>
      </c>
      <c r="AR97" s="75"/>
      <c r="AS97" s="79">
        <v>0</v>
      </c>
      <c r="AT97" s="80">
        <f>ROUND(SUM(AV97:AW97),2)</f>
        <v>0</v>
      </c>
      <c r="AU97" s="81">
        <f>'2025-05-03 - Vytápění'!P125</f>
        <v>0</v>
      </c>
      <c r="AV97" s="80">
        <f>'2025-05-03 - Vytápění'!J33</f>
        <v>0</v>
      </c>
      <c r="AW97" s="80">
        <f>'2025-05-03 - Vytápění'!J34</f>
        <v>0</v>
      </c>
      <c r="AX97" s="80">
        <f>'2025-05-03 - Vytápění'!J35</f>
        <v>0</v>
      </c>
      <c r="AY97" s="80">
        <f>'2025-05-03 - Vytápění'!J36</f>
        <v>0</v>
      </c>
      <c r="AZ97" s="80">
        <f>'2025-05-03 - Vytápění'!F33</f>
        <v>0</v>
      </c>
      <c r="BA97" s="80">
        <f>'2025-05-03 - Vytápění'!F34</f>
        <v>0</v>
      </c>
      <c r="BB97" s="80">
        <f>'2025-05-03 - Vytápění'!F35</f>
        <v>0</v>
      </c>
      <c r="BC97" s="80">
        <f>'2025-05-03 - Vytápění'!F36</f>
        <v>0</v>
      </c>
      <c r="BD97" s="82">
        <f>'2025-05-03 - Vytápění'!F37</f>
        <v>0</v>
      </c>
      <c r="BT97" s="83" t="s">
        <v>81</v>
      </c>
      <c r="BV97" s="83" t="s">
        <v>75</v>
      </c>
      <c r="BW97" s="83" t="s">
        <v>89</v>
      </c>
      <c r="BX97" s="83" t="s">
        <v>5</v>
      </c>
      <c r="CL97" s="83" t="s">
        <v>1</v>
      </c>
      <c r="CM97" s="83" t="s">
        <v>83</v>
      </c>
    </row>
    <row r="98" spans="1:91" s="6" customFormat="1" ht="24.75" customHeight="1">
      <c r="A98" s="74" t="s">
        <v>77</v>
      </c>
      <c r="B98" s="75"/>
      <c r="C98" s="76"/>
      <c r="D98" s="213" t="s">
        <v>90</v>
      </c>
      <c r="E98" s="213"/>
      <c r="F98" s="213"/>
      <c r="G98" s="213"/>
      <c r="H98" s="213"/>
      <c r="I98" s="77"/>
      <c r="J98" s="213" t="s">
        <v>91</v>
      </c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4">
        <f>'2025-05-04 - Vzduchotechnika'!J30</f>
        <v>0</v>
      </c>
      <c r="AH98" s="215"/>
      <c r="AI98" s="215"/>
      <c r="AJ98" s="215"/>
      <c r="AK98" s="215"/>
      <c r="AL98" s="215"/>
      <c r="AM98" s="215"/>
      <c r="AN98" s="214">
        <f>SUM(AG98,AT98)</f>
        <v>0</v>
      </c>
      <c r="AO98" s="215"/>
      <c r="AP98" s="215"/>
      <c r="AQ98" s="78" t="s">
        <v>80</v>
      </c>
      <c r="AR98" s="75"/>
      <c r="AS98" s="79">
        <v>0</v>
      </c>
      <c r="AT98" s="80">
        <f>ROUND(SUM(AV98:AW98),2)</f>
        <v>0</v>
      </c>
      <c r="AU98" s="81">
        <f>'2025-05-04 - Vzduchotechnika'!P122</f>
        <v>0</v>
      </c>
      <c r="AV98" s="80">
        <f>'2025-05-04 - Vzduchotechnika'!J33</f>
        <v>0</v>
      </c>
      <c r="AW98" s="80">
        <f>'2025-05-04 - Vzduchotechnika'!J34</f>
        <v>0</v>
      </c>
      <c r="AX98" s="80">
        <f>'2025-05-04 - Vzduchotechnika'!J35</f>
        <v>0</v>
      </c>
      <c r="AY98" s="80">
        <f>'2025-05-04 - Vzduchotechnika'!J36</f>
        <v>0</v>
      </c>
      <c r="AZ98" s="80">
        <f>'2025-05-04 - Vzduchotechnika'!F33</f>
        <v>0</v>
      </c>
      <c r="BA98" s="80">
        <f>'2025-05-04 - Vzduchotechnika'!F34</f>
        <v>0</v>
      </c>
      <c r="BB98" s="80">
        <f>'2025-05-04 - Vzduchotechnika'!F35</f>
        <v>0</v>
      </c>
      <c r="BC98" s="80">
        <f>'2025-05-04 - Vzduchotechnika'!F36</f>
        <v>0</v>
      </c>
      <c r="BD98" s="82">
        <f>'2025-05-04 - Vzduchotechnika'!F37</f>
        <v>0</v>
      </c>
      <c r="BT98" s="83" t="s">
        <v>81</v>
      </c>
      <c r="BV98" s="83" t="s">
        <v>75</v>
      </c>
      <c r="BW98" s="83" t="s">
        <v>92</v>
      </c>
      <c r="BX98" s="83" t="s">
        <v>5</v>
      </c>
      <c r="CL98" s="83" t="s">
        <v>1</v>
      </c>
      <c r="CM98" s="83" t="s">
        <v>83</v>
      </c>
    </row>
    <row r="99" spans="1:91" s="6" customFormat="1" ht="24.75" customHeight="1">
      <c r="A99" s="74" t="s">
        <v>77</v>
      </c>
      <c r="B99" s="75"/>
      <c r="C99" s="76"/>
      <c r="D99" s="213" t="s">
        <v>93</v>
      </c>
      <c r="E99" s="213"/>
      <c r="F99" s="213"/>
      <c r="G99" s="213"/>
      <c r="H99" s="213"/>
      <c r="I99" s="77"/>
      <c r="J99" s="213" t="s">
        <v>94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4">
        <f>'2025-05-05 - Elektroinsta...'!J30</f>
        <v>0</v>
      </c>
      <c r="AH99" s="215"/>
      <c r="AI99" s="215"/>
      <c r="AJ99" s="215"/>
      <c r="AK99" s="215"/>
      <c r="AL99" s="215"/>
      <c r="AM99" s="215"/>
      <c r="AN99" s="214">
        <f>SUM(AG99,AT99)</f>
        <v>0</v>
      </c>
      <c r="AO99" s="215"/>
      <c r="AP99" s="215"/>
      <c r="AQ99" s="78" t="s">
        <v>80</v>
      </c>
      <c r="AR99" s="75"/>
      <c r="AS99" s="79">
        <v>0</v>
      </c>
      <c r="AT99" s="80">
        <f>ROUND(SUM(AV99:AW99),2)</f>
        <v>0</v>
      </c>
      <c r="AU99" s="81">
        <f>'2025-05-05 - Elektroinsta...'!P119</f>
        <v>0</v>
      </c>
      <c r="AV99" s="80">
        <f>'2025-05-05 - Elektroinsta...'!J33</f>
        <v>0</v>
      </c>
      <c r="AW99" s="80">
        <f>'2025-05-05 - Elektroinsta...'!J34</f>
        <v>0</v>
      </c>
      <c r="AX99" s="80">
        <f>'2025-05-05 - Elektroinsta...'!J35</f>
        <v>0</v>
      </c>
      <c r="AY99" s="80">
        <f>'2025-05-05 - Elektroinsta...'!J36</f>
        <v>0</v>
      </c>
      <c r="AZ99" s="80">
        <f>'2025-05-05 - Elektroinsta...'!F33</f>
        <v>0</v>
      </c>
      <c r="BA99" s="80">
        <f>'2025-05-05 - Elektroinsta...'!F34</f>
        <v>0</v>
      </c>
      <c r="BB99" s="80">
        <f>'2025-05-05 - Elektroinsta...'!F35</f>
        <v>0</v>
      </c>
      <c r="BC99" s="80">
        <f>'2025-05-05 - Elektroinsta...'!F36</f>
        <v>0</v>
      </c>
      <c r="BD99" s="82">
        <f>'2025-05-05 - Elektroinsta...'!F37</f>
        <v>0</v>
      </c>
      <c r="BT99" s="83" t="s">
        <v>81</v>
      </c>
      <c r="BV99" s="83" t="s">
        <v>75</v>
      </c>
      <c r="BW99" s="83" t="s">
        <v>95</v>
      </c>
      <c r="BX99" s="83" t="s">
        <v>5</v>
      </c>
      <c r="CL99" s="83" t="s">
        <v>1</v>
      </c>
      <c r="CM99" s="83" t="s">
        <v>83</v>
      </c>
    </row>
    <row r="100" spans="1:91" s="6" customFormat="1" ht="24.75" customHeight="1">
      <c r="A100" s="74" t="s">
        <v>77</v>
      </c>
      <c r="B100" s="75"/>
      <c r="C100" s="76"/>
      <c r="D100" s="213" t="s">
        <v>96</v>
      </c>
      <c r="E100" s="213"/>
      <c r="F100" s="213"/>
      <c r="G100" s="213"/>
      <c r="H100" s="213"/>
      <c r="I100" s="77"/>
      <c r="J100" s="213" t="s">
        <v>97</v>
      </c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214">
        <f>'2025-05-09 - Vedlejší roz...'!J30</f>
        <v>0</v>
      </c>
      <c r="AH100" s="215"/>
      <c r="AI100" s="215"/>
      <c r="AJ100" s="215"/>
      <c r="AK100" s="215"/>
      <c r="AL100" s="215"/>
      <c r="AM100" s="215"/>
      <c r="AN100" s="214">
        <f>SUM(AG100,AT100)</f>
        <v>0</v>
      </c>
      <c r="AO100" s="215"/>
      <c r="AP100" s="215"/>
      <c r="AQ100" s="78" t="s">
        <v>80</v>
      </c>
      <c r="AR100" s="75"/>
      <c r="AS100" s="84">
        <v>0</v>
      </c>
      <c r="AT100" s="85">
        <f>ROUND(SUM(AV100:AW100),2)</f>
        <v>0</v>
      </c>
      <c r="AU100" s="86">
        <f>'2025-05-09 - Vedlejší roz...'!P120</f>
        <v>0</v>
      </c>
      <c r="AV100" s="85">
        <f>'2025-05-09 - Vedlejší roz...'!J33</f>
        <v>0</v>
      </c>
      <c r="AW100" s="85">
        <f>'2025-05-09 - Vedlejší roz...'!J34</f>
        <v>0</v>
      </c>
      <c r="AX100" s="85">
        <f>'2025-05-09 - Vedlejší roz...'!J35</f>
        <v>0</v>
      </c>
      <c r="AY100" s="85">
        <f>'2025-05-09 - Vedlejší roz...'!J36</f>
        <v>0</v>
      </c>
      <c r="AZ100" s="85">
        <f>'2025-05-09 - Vedlejší roz...'!F33</f>
        <v>0</v>
      </c>
      <c r="BA100" s="85">
        <f>'2025-05-09 - Vedlejší roz...'!F34</f>
        <v>0</v>
      </c>
      <c r="BB100" s="85">
        <f>'2025-05-09 - Vedlejší roz...'!F35</f>
        <v>0</v>
      </c>
      <c r="BC100" s="85">
        <f>'2025-05-09 - Vedlejší roz...'!F36</f>
        <v>0</v>
      </c>
      <c r="BD100" s="87">
        <f>'2025-05-09 - Vedlejší roz...'!F37</f>
        <v>0</v>
      </c>
      <c r="BT100" s="83" t="s">
        <v>81</v>
      </c>
      <c r="BV100" s="83" t="s">
        <v>75</v>
      </c>
      <c r="BW100" s="83" t="s">
        <v>98</v>
      </c>
      <c r="BX100" s="83" t="s">
        <v>5</v>
      </c>
      <c r="CL100" s="83" t="s">
        <v>1</v>
      </c>
      <c r="CM100" s="83" t="s">
        <v>83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K/hfxUlHYzDErW2sdac06bBFG55XdiV6t7KCBGFs3M/iSxJ9JQsQ04x6vkUTZiu6Xk1alcBIJB1bjvqB0VxylA==" saltValue="UZv+RpgrOgEuPut9Kw2E5hgdQ7oLUo0xBLxSJ5IaNXzvGHPq1FibRyMaGpHAe9oOoLmUNQ6hJEC5ROi5t485I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2025-05-01 - Stavební část'!C2" display="/" xr:uid="{00000000-0004-0000-0000-000000000000}"/>
    <hyperlink ref="A96" location="'2025-05-02 - Zdravotechnika'!C2" display="/" xr:uid="{00000000-0004-0000-0000-000001000000}"/>
    <hyperlink ref="A97" location="'2025-05-03 - Vytápění'!C2" display="/" xr:uid="{00000000-0004-0000-0000-000002000000}"/>
    <hyperlink ref="A98" location="'2025-05-04 - Vzduchotechnika'!C2" display="/" xr:uid="{00000000-0004-0000-0000-000003000000}"/>
    <hyperlink ref="A99" location="'2025-05-05 - Elektroinsta...'!C2" display="/" xr:uid="{00000000-0004-0000-0000-000004000000}"/>
    <hyperlink ref="A100" location="'2025-05-09 - Vedlejší roz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101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23.25" customHeight="1">
      <c r="B27" s="89"/>
      <c r="E27" s="225" t="s">
        <v>32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ROUND(J131,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ROUND((SUM(BE131:BE548)),  2)</f>
        <v>0</v>
      </c>
      <c r="I33" s="92">
        <v>0.21</v>
      </c>
      <c r="J33" s="91">
        <f>ROUND(((SUM(BE131:BE548))*I33),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ROUND((SUM(BF131:BF548)),  2)</f>
        <v>0</v>
      </c>
      <c r="I34" s="92">
        <v>0.15</v>
      </c>
      <c r="J34" s="91">
        <f>ROUND(((SUM(BF131:BF548))*I34),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ROUND((SUM(BG131:BG548)),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ROUND((SUM(BH131:BH548)),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ROUND((SUM(BI131:BI548)),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2025-05-01 - Stavební část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J131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107</v>
      </c>
      <c r="E97" s="106"/>
      <c r="F97" s="106"/>
      <c r="G97" s="106"/>
      <c r="H97" s="106"/>
      <c r="I97" s="106"/>
      <c r="J97" s="107">
        <f>J132</f>
        <v>0</v>
      </c>
      <c r="L97" s="104"/>
    </row>
    <row r="98" spans="2:12" s="9" customFormat="1" ht="19.899999999999999" customHeight="1">
      <c r="B98" s="108"/>
      <c r="D98" s="109" t="s">
        <v>108</v>
      </c>
      <c r="E98" s="110"/>
      <c r="F98" s="110"/>
      <c r="G98" s="110"/>
      <c r="H98" s="110"/>
      <c r="I98" s="110"/>
      <c r="J98" s="111">
        <f>J133</f>
        <v>0</v>
      </c>
      <c r="L98" s="108"/>
    </row>
    <row r="99" spans="2:12" s="9" customFormat="1" ht="19.899999999999999" customHeight="1">
      <c r="B99" s="108"/>
      <c r="D99" s="109" t="s">
        <v>109</v>
      </c>
      <c r="E99" s="110"/>
      <c r="F99" s="110"/>
      <c r="G99" s="110"/>
      <c r="H99" s="110"/>
      <c r="I99" s="110"/>
      <c r="J99" s="111">
        <f>J158</f>
        <v>0</v>
      </c>
      <c r="L99" s="108"/>
    </row>
    <row r="100" spans="2:12" s="9" customFormat="1" ht="19.899999999999999" customHeight="1">
      <c r="B100" s="108"/>
      <c r="D100" s="109" t="s">
        <v>110</v>
      </c>
      <c r="E100" s="110"/>
      <c r="F100" s="110"/>
      <c r="G100" s="110"/>
      <c r="H100" s="110"/>
      <c r="I100" s="110"/>
      <c r="J100" s="111">
        <f>J167</f>
        <v>0</v>
      </c>
      <c r="L100" s="108"/>
    </row>
    <row r="101" spans="2:12" s="9" customFormat="1" ht="19.899999999999999" customHeight="1">
      <c r="B101" s="108"/>
      <c r="D101" s="109" t="s">
        <v>111</v>
      </c>
      <c r="E101" s="110"/>
      <c r="F101" s="110"/>
      <c r="G101" s="110"/>
      <c r="H101" s="110"/>
      <c r="I101" s="110"/>
      <c r="J101" s="111">
        <f>J238</f>
        <v>0</v>
      </c>
      <c r="L101" s="108"/>
    </row>
    <row r="102" spans="2:12" s="9" customFormat="1" ht="19.899999999999999" customHeight="1">
      <c r="B102" s="108"/>
      <c r="D102" s="109" t="s">
        <v>112</v>
      </c>
      <c r="E102" s="110"/>
      <c r="F102" s="110"/>
      <c r="G102" s="110"/>
      <c r="H102" s="110"/>
      <c r="I102" s="110"/>
      <c r="J102" s="111">
        <f>J334</f>
        <v>0</v>
      </c>
      <c r="L102" s="108"/>
    </row>
    <row r="103" spans="2:12" s="9" customFormat="1" ht="19.899999999999999" customHeight="1">
      <c r="B103" s="108"/>
      <c r="D103" s="109" t="s">
        <v>113</v>
      </c>
      <c r="E103" s="110"/>
      <c r="F103" s="110"/>
      <c r="G103" s="110"/>
      <c r="H103" s="110"/>
      <c r="I103" s="110"/>
      <c r="J103" s="111">
        <f>J342</f>
        <v>0</v>
      </c>
      <c r="L103" s="108"/>
    </row>
    <row r="104" spans="2:12" s="8" customFormat="1" ht="24.95" customHeight="1">
      <c r="B104" s="104"/>
      <c r="D104" s="105" t="s">
        <v>114</v>
      </c>
      <c r="E104" s="106"/>
      <c r="F104" s="106"/>
      <c r="G104" s="106"/>
      <c r="H104" s="106"/>
      <c r="I104" s="106"/>
      <c r="J104" s="107">
        <f>J344</f>
        <v>0</v>
      </c>
      <c r="L104" s="104"/>
    </row>
    <row r="105" spans="2:12" s="9" customFormat="1" ht="19.899999999999999" customHeight="1">
      <c r="B105" s="108"/>
      <c r="D105" s="109" t="s">
        <v>115</v>
      </c>
      <c r="E105" s="110"/>
      <c r="F105" s="110"/>
      <c r="G105" s="110"/>
      <c r="H105" s="110"/>
      <c r="I105" s="110"/>
      <c r="J105" s="111">
        <f>J345</f>
        <v>0</v>
      </c>
      <c r="L105" s="108"/>
    </row>
    <row r="106" spans="2:12" s="9" customFormat="1" ht="19.899999999999999" customHeight="1">
      <c r="B106" s="108"/>
      <c r="D106" s="109" t="s">
        <v>116</v>
      </c>
      <c r="E106" s="110"/>
      <c r="F106" s="110"/>
      <c r="G106" s="110"/>
      <c r="H106" s="110"/>
      <c r="I106" s="110"/>
      <c r="J106" s="111">
        <f>J359</f>
        <v>0</v>
      </c>
      <c r="L106" s="108"/>
    </row>
    <row r="107" spans="2:12" s="9" customFormat="1" ht="19.899999999999999" customHeight="1">
      <c r="B107" s="108"/>
      <c r="D107" s="109" t="s">
        <v>117</v>
      </c>
      <c r="E107" s="110"/>
      <c r="F107" s="110"/>
      <c r="G107" s="110"/>
      <c r="H107" s="110"/>
      <c r="I107" s="110"/>
      <c r="J107" s="111">
        <f>J376</f>
        <v>0</v>
      </c>
      <c r="L107" s="108"/>
    </row>
    <row r="108" spans="2:12" s="9" customFormat="1" ht="19.899999999999999" customHeight="1">
      <c r="B108" s="108"/>
      <c r="D108" s="109" t="s">
        <v>118</v>
      </c>
      <c r="E108" s="110"/>
      <c r="F108" s="110"/>
      <c r="G108" s="110"/>
      <c r="H108" s="110"/>
      <c r="I108" s="110"/>
      <c r="J108" s="111">
        <f>J384</f>
        <v>0</v>
      </c>
      <c r="L108" s="108"/>
    </row>
    <row r="109" spans="2:12" s="9" customFormat="1" ht="19.899999999999999" customHeight="1">
      <c r="B109" s="108"/>
      <c r="D109" s="109" t="s">
        <v>119</v>
      </c>
      <c r="E109" s="110"/>
      <c r="F109" s="110"/>
      <c r="G109" s="110"/>
      <c r="H109" s="110"/>
      <c r="I109" s="110"/>
      <c r="J109" s="111">
        <f>J432</f>
        <v>0</v>
      </c>
      <c r="L109" s="108"/>
    </row>
    <row r="110" spans="2:12" s="9" customFormat="1" ht="19.899999999999999" customHeight="1">
      <c r="B110" s="108"/>
      <c r="D110" s="109" t="s">
        <v>120</v>
      </c>
      <c r="E110" s="110"/>
      <c r="F110" s="110"/>
      <c r="G110" s="110"/>
      <c r="H110" s="110"/>
      <c r="I110" s="110"/>
      <c r="J110" s="111">
        <f>J437</f>
        <v>0</v>
      </c>
      <c r="L110" s="108"/>
    </row>
    <row r="111" spans="2:12" s="9" customFormat="1" ht="19.899999999999999" customHeight="1">
      <c r="B111" s="108"/>
      <c r="D111" s="109" t="s">
        <v>121</v>
      </c>
      <c r="E111" s="110"/>
      <c r="F111" s="110"/>
      <c r="G111" s="110"/>
      <c r="H111" s="110"/>
      <c r="I111" s="110"/>
      <c r="J111" s="111">
        <f>J504</f>
        <v>0</v>
      </c>
      <c r="L111" s="108"/>
    </row>
    <row r="112" spans="2:12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122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15</v>
      </c>
      <c r="L120" s="32"/>
    </row>
    <row r="121" spans="2:12" s="1" customFormat="1" ht="16.5" customHeight="1">
      <c r="B121" s="32"/>
      <c r="E121" s="236" t="str">
        <f>E7</f>
        <v>Ostrov, Staré nám.46,stavební úpravy 1.NP,kavárna Caffíčko</v>
      </c>
      <c r="F121" s="237"/>
      <c r="G121" s="237"/>
      <c r="H121" s="237"/>
      <c r="L121" s="32"/>
    </row>
    <row r="122" spans="2:12" s="1" customFormat="1" ht="12" customHeight="1">
      <c r="B122" s="32"/>
      <c r="C122" s="27" t="s">
        <v>100</v>
      </c>
      <c r="L122" s="32"/>
    </row>
    <row r="123" spans="2:12" s="1" customFormat="1" ht="16.5" customHeight="1">
      <c r="B123" s="32"/>
      <c r="E123" s="199" t="str">
        <f>E9</f>
        <v>2025-05-01 - Stavební část</v>
      </c>
      <c r="F123" s="238"/>
      <c r="G123" s="238"/>
      <c r="H123" s="238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19</v>
      </c>
      <c r="F125" s="25" t="str">
        <f>F12</f>
        <v xml:space="preserve"> </v>
      </c>
      <c r="I125" s="27" t="s">
        <v>21</v>
      </c>
      <c r="J125" s="52" t="str">
        <f>IF(J12="","",J12)</f>
        <v>26. 5. 2025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23</v>
      </c>
      <c r="F127" s="25" t="str">
        <f>E15</f>
        <v xml:space="preserve"> </v>
      </c>
      <c r="I127" s="27" t="s">
        <v>28</v>
      </c>
      <c r="J127" s="30" t="str">
        <f>E21</f>
        <v xml:space="preserve"> </v>
      </c>
      <c r="L127" s="32"/>
    </row>
    <row r="128" spans="2:12" s="1" customFormat="1" ht="15.2" customHeight="1">
      <c r="B128" s="32"/>
      <c r="C128" s="27" t="s">
        <v>26</v>
      </c>
      <c r="F128" s="25" t="str">
        <f>IF(E18="","",E18)</f>
        <v>Vyplň údaj</v>
      </c>
      <c r="I128" s="27" t="s">
        <v>30</v>
      </c>
      <c r="J128" s="30" t="str">
        <f>E24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2"/>
      <c r="C130" s="113" t="s">
        <v>123</v>
      </c>
      <c r="D130" s="114" t="s">
        <v>58</v>
      </c>
      <c r="E130" s="114" t="s">
        <v>54</v>
      </c>
      <c r="F130" s="114" t="s">
        <v>55</v>
      </c>
      <c r="G130" s="114" t="s">
        <v>124</v>
      </c>
      <c r="H130" s="114" t="s">
        <v>125</v>
      </c>
      <c r="I130" s="114" t="s">
        <v>126</v>
      </c>
      <c r="J130" s="115" t="s">
        <v>104</v>
      </c>
      <c r="K130" s="116" t="s">
        <v>127</v>
      </c>
      <c r="L130" s="112"/>
      <c r="M130" s="59" t="s">
        <v>1</v>
      </c>
      <c r="N130" s="60" t="s">
        <v>37</v>
      </c>
      <c r="O130" s="60" t="s">
        <v>128</v>
      </c>
      <c r="P130" s="60" t="s">
        <v>129</v>
      </c>
      <c r="Q130" s="60" t="s">
        <v>130</v>
      </c>
      <c r="R130" s="60" t="s">
        <v>131</v>
      </c>
      <c r="S130" s="60" t="s">
        <v>132</v>
      </c>
      <c r="T130" s="61" t="s">
        <v>133</v>
      </c>
    </row>
    <row r="131" spans="2:65" s="1" customFormat="1" ht="22.9" customHeight="1">
      <c r="B131" s="32"/>
      <c r="C131" s="64" t="s">
        <v>134</v>
      </c>
      <c r="J131" s="117">
        <f>BK131</f>
        <v>0</v>
      </c>
      <c r="L131" s="32"/>
      <c r="M131" s="62"/>
      <c r="N131" s="53"/>
      <c r="O131" s="53"/>
      <c r="P131" s="118">
        <f>P132+P344</f>
        <v>0</v>
      </c>
      <c r="Q131" s="53"/>
      <c r="R131" s="118">
        <f>R132+R344</f>
        <v>26.848775099999997</v>
      </c>
      <c r="S131" s="53"/>
      <c r="T131" s="119">
        <f>T132+T344</f>
        <v>45.842300000000002</v>
      </c>
      <c r="AT131" s="17" t="s">
        <v>72</v>
      </c>
      <c r="AU131" s="17" t="s">
        <v>106</v>
      </c>
      <c r="BK131" s="120">
        <f>BK132+BK344</f>
        <v>0</v>
      </c>
    </row>
    <row r="132" spans="2:65" s="11" customFormat="1" ht="25.9" customHeight="1">
      <c r="B132" s="121"/>
      <c r="D132" s="122" t="s">
        <v>72</v>
      </c>
      <c r="E132" s="123" t="s">
        <v>135</v>
      </c>
      <c r="F132" s="123" t="s">
        <v>136</v>
      </c>
      <c r="I132" s="124"/>
      <c r="J132" s="125">
        <f>BK132</f>
        <v>0</v>
      </c>
      <c r="L132" s="121"/>
      <c r="M132" s="126"/>
      <c r="P132" s="127">
        <f>P133+P158+P167+P238+P334+P342</f>
        <v>0</v>
      </c>
      <c r="R132" s="127">
        <f>R133+R158+R167+R238+R334+R342</f>
        <v>20.076224099999997</v>
      </c>
      <c r="T132" s="128">
        <f>T133+T158+T167+T238+T334+T342</f>
        <v>41.8035</v>
      </c>
      <c r="AR132" s="122" t="s">
        <v>81</v>
      </c>
      <c r="AT132" s="129" t="s">
        <v>72</v>
      </c>
      <c r="AU132" s="129" t="s">
        <v>73</v>
      </c>
      <c r="AY132" s="122" t="s">
        <v>137</v>
      </c>
      <c r="BK132" s="130">
        <f>BK133+BK158+BK167+BK238+BK334+BK342</f>
        <v>0</v>
      </c>
    </row>
    <row r="133" spans="2:65" s="11" customFormat="1" ht="22.9" customHeight="1">
      <c r="B133" s="121"/>
      <c r="D133" s="122" t="s">
        <v>72</v>
      </c>
      <c r="E133" s="131" t="s">
        <v>138</v>
      </c>
      <c r="F133" s="131" t="s">
        <v>139</v>
      </c>
      <c r="I133" s="124"/>
      <c r="J133" s="132">
        <f>BK133</f>
        <v>0</v>
      </c>
      <c r="L133" s="121"/>
      <c r="M133" s="126"/>
      <c r="P133" s="127">
        <f>SUM(P134:P157)</f>
        <v>0</v>
      </c>
      <c r="R133" s="127">
        <f>SUM(R134:R157)</f>
        <v>4.2210184999999996</v>
      </c>
      <c r="T133" s="128">
        <f>SUM(T134:T157)</f>
        <v>0</v>
      </c>
      <c r="AR133" s="122" t="s">
        <v>81</v>
      </c>
      <c r="AT133" s="129" t="s">
        <v>72</v>
      </c>
      <c r="AU133" s="129" t="s">
        <v>81</v>
      </c>
      <c r="AY133" s="122" t="s">
        <v>137</v>
      </c>
      <c r="BK133" s="130">
        <f>SUM(BK134:BK157)</f>
        <v>0</v>
      </c>
    </row>
    <row r="134" spans="2:65" s="1" customFormat="1" ht="24.2" customHeight="1">
      <c r="B134" s="32"/>
      <c r="C134" s="133" t="s">
        <v>81</v>
      </c>
      <c r="D134" s="133" t="s">
        <v>140</v>
      </c>
      <c r="E134" s="134" t="s">
        <v>141</v>
      </c>
      <c r="F134" s="135" t="s">
        <v>142</v>
      </c>
      <c r="G134" s="136" t="s">
        <v>143</v>
      </c>
      <c r="H134" s="137">
        <v>0.44</v>
      </c>
      <c r="I134" s="138"/>
      <c r="J134" s="137">
        <f>ROUND(I134*H134,2)</f>
        <v>0</v>
      </c>
      <c r="K134" s="139"/>
      <c r="L134" s="32"/>
      <c r="M134" s="140" t="s">
        <v>1</v>
      </c>
      <c r="N134" s="141" t="s">
        <v>38</v>
      </c>
      <c r="P134" s="142">
        <f>O134*H134</f>
        <v>0</v>
      </c>
      <c r="Q134" s="142">
        <v>1.8774999999999999</v>
      </c>
      <c r="R134" s="142">
        <f>Q134*H134</f>
        <v>0.82609999999999995</v>
      </c>
      <c r="S134" s="142">
        <v>0</v>
      </c>
      <c r="T134" s="143">
        <f>S134*H134</f>
        <v>0</v>
      </c>
      <c r="AR134" s="144" t="s">
        <v>144</v>
      </c>
      <c r="AT134" s="144" t="s">
        <v>140</v>
      </c>
      <c r="AU134" s="144" t="s">
        <v>83</v>
      </c>
      <c r="AY134" s="17" t="s">
        <v>137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81</v>
      </c>
      <c r="BK134" s="145">
        <f>ROUND(I134*H134,2)</f>
        <v>0</v>
      </c>
      <c r="BL134" s="17" t="s">
        <v>144</v>
      </c>
      <c r="BM134" s="144" t="s">
        <v>145</v>
      </c>
    </row>
    <row r="135" spans="2:65" s="12" customFormat="1">
      <c r="B135" s="146"/>
      <c r="D135" s="147" t="s">
        <v>146</v>
      </c>
      <c r="E135" s="148" t="s">
        <v>1</v>
      </c>
      <c r="F135" s="149" t="s">
        <v>147</v>
      </c>
      <c r="H135" s="148" t="s">
        <v>1</v>
      </c>
      <c r="I135" s="150"/>
      <c r="L135" s="146"/>
      <c r="M135" s="151"/>
      <c r="T135" s="152"/>
      <c r="AT135" s="148" t="s">
        <v>146</v>
      </c>
      <c r="AU135" s="148" t="s">
        <v>83</v>
      </c>
      <c r="AV135" s="12" t="s">
        <v>81</v>
      </c>
      <c r="AW135" s="12" t="s">
        <v>29</v>
      </c>
      <c r="AX135" s="12" t="s">
        <v>73</v>
      </c>
      <c r="AY135" s="148" t="s">
        <v>137</v>
      </c>
    </row>
    <row r="136" spans="2:65" s="13" customFormat="1">
      <c r="B136" s="153"/>
      <c r="D136" s="147" t="s">
        <v>146</v>
      </c>
      <c r="E136" s="154" t="s">
        <v>1</v>
      </c>
      <c r="F136" s="155" t="s">
        <v>148</v>
      </c>
      <c r="H136" s="156">
        <v>0.44</v>
      </c>
      <c r="I136" s="157"/>
      <c r="L136" s="153"/>
      <c r="M136" s="158"/>
      <c r="T136" s="159"/>
      <c r="AT136" s="154" t="s">
        <v>146</v>
      </c>
      <c r="AU136" s="154" t="s">
        <v>83</v>
      </c>
      <c r="AV136" s="13" t="s">
        <v>83</v>
      </c>
      <c r="AW136" s="13" t="s">
        <v>29</v>
      </c>
      <c r="AX136" s="13" t="s">
        <v>73</v>
      </c>
      <c r="AY136" s="154" t="s">
        <v>137</v>
      </c>
    </row>
    <row r="137" spans="2:65" s="14" customFormat="1">
      <c r="B137" s="160"/>
      <c r="D137" s="147" t="s">
        <v>146</v>
      </c>
      <c r="E137" s="161" t="s">
        <v>1</v>
      </c>
      <c r="F137" s="162" t="s">
        <v>149</v>
      </c>
      <c r="H137" s="163">
        <v>0.44</v>
      </c>
      <c r="I137" s="164"/>
      <c r="L137" s="160"/>
      <c r="M137" s="165"/>
      <c r="T137" s="166"/>
      <c r="AT137" s="161" t="s">
        <v>146</v>
      </c>
      <c r="AU137" s="161" t="s">
        <v>83</v>
      </c>
      <c r="AV137" s="14" t="s">
        <v>144</v>
      </c>
      <c r="AW137" s="14" t="s">
        <v>29</v>
      </c>
      <c r="AX137" s="14" t="s">
        <v>81</v>
      </c>
      <c r="AY137" s="161" t="s">
        <v>137</v>
      </c>
    </row>
    <row r="138" spans="2:65" s="1" customFormat="1" ht="24.2" customHeight="1">
      <c r="B138" s="32"/>
      <c r="C138" s="133" t="s">
        <v>83</v>
      </c>
      <c r="D138" s="133" t="s">
        <v>140</v>
      </c>
      <c r="E138" s="134" t="s">
        <v>150</v>
      </c>
      <c r="F138" s="135" t="s">
        <v>151</v>
      </c>
      <c r="G138" s="136" t="s">
        <v>152</v>
      </c>
      <c r="H138" s="137">
        <v>3.3</v>
      </c>
      <c r="I138" s="138"/>
      <c r="J138" s="137">
        <f>ROUND(I138*H138,2)</f>
        <v>0</v>
      </c>
      <c r="K138" s="139"/>
      <c r="L138" s="32"/>
      <c r="M138" s="140" t="s">
        <v>1</v>
      </c>
      <c r="N138" s="141" t="s">
        <v>38</v>
      </c>
      <c r="P138" s="142">
        <f>O138*H138</f>
        <v>0</v>
      </c>
      <c r="Q138" s="142">
        <v>5.2499999999999998E-2</v>
      </c>
      <c r="R138" s="142">
        <f>Q138*H138</f>
        <v>0.17324999999999999</v>
      </c>
      <c r="S138" s="142">
        <v>0</v>
      </c>
      <c r="T138" s="143">
        <f>S138*H138</f>
        <v>0</v>
      </c>
      <c r="AR138" s="144" t="s">
        <v>144</v>
      </c>
      <c r="AT138" s="144" t="s">
        <v>140</v>
      </c>
      <c r="AU138" s="144" t="s">
        <v>83</v>
      </c>
      <c r="AY138" s="17" t="s">
        <v>137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81</v>
      </c>
      <c r="BK138" s="145">
        <f>ROUND(I138*H138,2)</f>
        <v>0</v>
      </c>
      <c r="BL138" s="17" t="s">
        <v>144</v>
      </c>
      <c r="BM138" s="144" t="s">
        <v>153</v>
      </c>
    </row>
    <row r="139" spans="2:65" s="12" customFormat="1">
      <c r="B139" s="146"/>
      <c r="D139" s="147" t="s">
        <v>146</v>
      </c>
      <c r="E139" s="148" t="s">
        <v>1</v>
      </c>
      <c r="F139" s="149" t="s">
        <v>154</v>
      </c>
      <c r="H139" s="148" t="s">
        <v>1</v>
      </c>
      <c r="I139" s="150"/>
      <c r="L139" s="146"/>
      <c r="M139" s="151"/>
      <c r="T139" s="152"/>
      <c r="AT139" s="148" t="s">
        <v>146</v>
      </c>
      <c r="AU139" s="148" t="s">
        <v>83</v>
      </c>
      <c r="AV139" s="12" t="s">
        <v>81</v>
      </c>
      <c r="AW139" s="12" t="s">
        <v>29</v>
      </c>
      <c r="AX139" s="12" t="s">
        <v>73</v>
      </c>
      <c r="AY139" s="148" t="s">
        <v>137</v>
      </c>
    </row>
    <row r="140" spans="2:65" s="13" customFormat="1">
      <c r="B140" s="153"/>
      <c r="D140" s="147" t="s">
        <v>146</v>
      </c>
      <c r="E140" s="154" t="s">
        <v>1</v>
      </c>
      <c r="F140" s="155" t="s">
        <v>155</v>
      </c>
      <c r="H140" s="156">
        <v>3.3</v>
      </c>
      <c r="I140" s="157"/>
      <c r="L140" s="153"/>
      <c r="M140" s="158"/>
      <c r="T140" s="159"/>
      <c r="AT140" s="154" t="s">
        <v>146</v>
      </c>
      <c r="AU140" s="154" t="s">
        <v>83</v>
      </c>
      <c r="AV140" s="13" t="s">
        <v>83</v>
      </c>
      <c r="AW140" s="13" t="s">
        <v>29</v>
      </c>
      <c r="AX140" s="13" t="s">
        <v>73</v>
      </c>
      <c r="AY140" s="154" t="s">
        <v>137</v>
      </c>
    </row>
    <row r="141" spans="2:65" s="14" customFormat="1">
      <c r="B141" s="160"/>
      <c r="D141" s="147" t="s">
        <v>146</v>
      </c>
      <c r="E141" s="161" t="s">
        <v>1</v>
      </c>
      <c r="F141" s="162" t="s">
        <v>149</v>
      </c>
      <c r="H141" s="163">
        <v>3.3</v>
      </c>
      <c r="I141" s="164"/>
      <c r="L141" s="160"/>
      <c r="M141" s="165"/>
      <c r="T141" s="166"/>
      <c r="AT141" s="161" t="s">
        <v>146</v>
      </c>
      <c r="AU141" s="161" t="s">
        <v>83</v>
      </c>
      <c r="AV141" s="14" t="s">
        <v>144</v>
      </c>
      <c r="AW141" s="14" t="s">
        <v>29</v>
      </c>
      <c r="AX141" s="14" t="s">
        <v>81</v>
      </c>
      <c r="AY141" s="161" t="s">
        <v>137</v>
      </c>
    </row>
    <row r="142" spans="2:65" s="1" customFormat="1" ht="24.2" customHeight="1">
      <c r="B142" s="32"/>
      <c r="C142" s="133" t="s">
        <v>138</v>
      </c>
      <c r="D142" s="133" t="s">
        <v>140</v>
      </c>
      <c r="E142" s="134" t="s">
        <v>156</v>
      </c>
      <c r="F142" s="135" t="s">
        <v>157</v>
      </c>
      <c r="G142" s="136" t="s">
        <v>152</v>
      </c>
      <c r="H142" s="137">
        <v>17</v>
      </c>
      <c r="I142" s="138"/>
      <c r="J142" s="137">
        <f>ROUND(I142*H142,2)</f>
        <v>0</v>
      </c>
      <c r="K142" s="139"/>
      <c r="L142" s="32"/>
      <c r="M142" s="140" t="s">
        <v>1</v>
      </c>
      <c r="N142" s="141" t="s">
        <v>38</v>
      </c>
      <c r="P142" s="142">
        <f>O142*H142</f>
        <v>0</v>
      </c>
      <c r="Q142" s="142">
        <v>6.1719999999999997E-2</v>
      </c>
      <c r="R142" s="142">
        <f>Q142*H142</f>
        <v>1.04924</v>
      </c>
      <c r="S142" s="142">
        <v>0</v>
      </c>
      <c r="T142" s="143">
        <f>S142*H142</f>
        <v>0</v>
      </c>
      <c r="AR142" s="144" t="s">
        <v>144</v>
      </c>
      <c r="AT142" s="144" t="s">
        <v>140</v>
      </c>
      <c r="AU142" s="144" t="s">
        <v>83</v>
      </c>
      <c r="AY142" s="17" t="s">
        <v>137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81</v>
      </c>
      <c r="BK142" s="145">
        <f>ROUND(I142*H142,2)</f>
        <v>0</v>
      </c>
      <c r="BL142" s="17" t="s">
        <v>144</v>
      </c>
      <c r="BM142" s="144" t="s">
        <v>158</v>
      </c>
    </row>
    <row r="143" spans="2:65" s="12" customFormat="1">
      <c r="B143" s="146"/>
      <c r="D143" s="147" t="s">
        <v>146</v>
      </c>
      <c r="E143" s="148" t="s">
        <v>1</v>
      </c>
      <c r="F143" s="149" t="s">
        <v>159</v>
      </c>
      <c r="H143" s="148" t="s">
        <v>1</v>
      </c>
      <c r="I143" s="150"/>
      <c r="L143" s="146"/>
      <c r="M143" s="151"/>
      <c r="T143" s="152"/>
      <c r="AT143" s="148" t="s">
        <v>146</v>
      </c>
      <c r="AU143" s="148" t="s">
        <v>83</v>
      </c>
      <c r="AV143" s="12" t="s">
        <v>81</v>
      </c>
      <c r="AW143" s="12" t="s">
        <v>29</v>
      </c>
      <c r="AX143" s="12" t="s">
        <v>73</v>
      </c>
      <c r="AY143" s="148" t="s">
        <v>137</v>
      </c>
    </row>
    <row r="144" spans="2:65" s="13" customFormat="1">
      <c r="B144" s="153"/>
      <c r="D144" s="147" t="s">
        <v>146</v>
      </c>
      <c r="E144" s="154" t="s">
        <v>1</v>
      </c>
      <c r="F144" s="155" t="s">
        <v>160</v>
      </c>
      <c r="H144" s="156">
        <v>16.670000000000002</v>
      </c>
      <c r="I144" s="157"/>
      <c r="L144" s="153"/>
      <c r="M144" s="158"/>
      <c r="T144" s="159"/>
      <c r="AT144" s="154" t="s">
        <v>146</v>
      </c>
      <c r="AU144" s="154" t="s">
        <v>83</v>
      </c>
      <c r="AV144" s="13" t="s">
        <v>83</v>
      </c>
      <c r="AW144" s="13" t="s">
        <v>29</v>
      </c>
      <c r="AX144" s="13" t="s">
        <v>73</v>
      </c>
      <c r="AY144" s="154" t="s">
        <v>137</v>
      </c>
    </row>
    <row r="145" spans="2:65" s="13" customFormat="1">
      <c r="B145" s="153"/>
      <c r="D145" s="147" t="s">
        <v>146</v>
      </c>
      <c r="E145" s="154" t="s">
        <v>1</v>
      </c>
      <c r="F145" s="155" t="s">
        <v>161</v>
      </c>
      <c r="H145" s="156">
        <v>0.33</v>
      </c>
      <c r="I145" s="157"/>
      <c r="L145" s="153"/>
      <c r="M145" s="158"/>
      <c r="T145" s="159"/>
      <c r="AT145" s="154" t="s">
        <v>146</v>
      </c>
      <c r="AU145" s="154" t="s">
        <v>83</v>
      </c>
      <c r="AV145" s="13" t="s">
        <v>83</v>
      </c>
      <c r="AW145" s="13" t="s">
        <v>29</v>
      </c>
      <c r="AX145" s="13" t="s">
        <v>73</v>
      </c>
      <c r="AY145" s="154" t="s">
        <v>137</v>
      </c>
    </row>
    <row r="146" spans="2:65" s="14" customFormat="1">
      <c r="B146" s="160"/>
      <c r="D146" s="147" t="s">
        <v>146</v>
      </c>
      <c r="E146" s="161" t="s">
        <v>1</v>
      </c>
      <c r="F146" s="162" t="s">
        <v>149</v>
      </c>
      <c r="H146" s="163">
        <v>17</v>
      </c>
      <c r="I146" s="164"/>
      <c r="L146" s="160"/>
      <c r="M146" s="165"/>
      <c r="T146" s="166"/>
      <c r="AT146" s="161" t="s">
        <v>146</v>
      </c>
      <c r="AU146" s="161" t="s">
        <v>83</v>
      </c>
      <c r="AV146" s="14" t="s">
        <v>144</v>
      </c>
      <c r="AW146" s="14" t="s">
        <v>29</v>
      </c>
      <c r="AX146" s="14" t="s">
        <v>81</v>
      </c>
      <c r="AY146" s="161" t="s">
        <v>137</v>
      </c>
    </row>
    <row r="147" spans="2:65" s="1" customFormat="1" ht="24.2" customHeight="1">
      <c r="B147" s="32"/>
      <c r="C147" s="133" t="s">
        <v>144</v>
      </c>
      <c r="D147" s="133" t="s">
        <v>140</v>
      </c>
      <c r="E147" s="134" t="s">
        <v>162</v>
      </c>
      <c r="F147" s="135" t="s">
        <v>163</v>
      </c>
      <c r="G147" s="136" t="s">
        <v>152</v>
      </c>
      <c r="H147" s="137">
        <v>31</v>
      </c>
      <c r="I147" s="138"/>
      <c r="J147" s="137">
        <f>ROUND(I147*H147,2)</f>
        <v>0</v>
      </c>
      <c r="K147" s="139"/>
      <c r="L147" s="32"/>
      <c r="M147" s="140" t="s">
        <v>1</v>
      </c>
      <c r="N147" s="141" t="s">
        <v>38</v>
      </c>
      <c r="P147" s="142">
        <f>O147*H147</f>
        <v>0</v>
      </c>
      <c r="Q147" s="142">
        <v>6.9980000000000001E-2</v>
      </c>
      <c r="R147" s="142">
        <f>Q147*H147</f>
        <v>2.1693799999999999</v>
      </c>
      <c r="S147" s="142">
        <v>0</v>
      </c>
      <c r="T147" s="143">
        <f>S147*H147</f>
        <v>0</v>
      </c>
      <c r="AR147" s="144" t="s">
        <v>144</v>
      </c>
      <c r="AT147" s="144" t="s">
        <v>140</v>
      </c>
      <c r="AU147" s="144" t="s">
        <v>83</v>
      </c>
      <c r="AY147" s="17" t="s">
        <v>137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81</v>
      </c>
      <c r="BK147" s="145">
        <f>ROUND(I147*H147,2)</f>
        <v>0</v>
      </c>
      <c r="BL147" s="17" t="s">
        <v>144</v>
      </c>
      <c r="BM147" s="144" t="s">
        <v>164</v>
      </c>
    </row>
    <row r="148" spans="2:65" s="12" customFormat="1">
      <c r="B148" s="146"/>
      <c r="D148" s="147" t="s">
        <v>146</v>
      </c>
      <c r="E148" s="148" t="s">
        <v>1</v>
      </c>
      <c r="F148" s="149" t="s">
        <v>165</v>
      </c>
      <c r="H148" s="148" t="s">
        <v>1</v>
      </c>
      <c r="I148" s="150"/>
      <c r="L148" s="146"/>
      <c r="M148" s="151"/>
      <c r="T148" s="152"/>
      <c r="AT148" s="148" t="s">
        <v>146</v>
      </c>
      <c r="AU148" s="148" t="s">
        <v>83</v>
      </c>
      <c r="AV148" s="12" t="s">
        <v>81</v>
      </c>
      <c r="AW148" s="12" t="s">
        <v>29</v>
      </c>
      <c r="AX148" s="12" t="s">
        <v>73</v>
      </c>
      <c r="AY148" s="148" t="s">
        <v>137</v>
      </c>
    </row>
    <row r="149" spans="2:65" s="13" customFormat="1">
      <c r="B149" s="153"/>
      <c r="D149" s="147" t="s">
        <v>146</v>
      </c>
      <c r="E149" s="154" t="s">
        <v>1</v>
      </c>
      <c r="F149" s="155" t="s">
        <v>166</v>
      </c>
      <c r="H149" s="156">
        <v>13.57</v>
      </c>
      <c r="I149" s="157"/>
      <c r="L149" s="153"/>
      <c r="M149" s="158"/>
      <c r="T149" s="159"/>
      <c r="AT149" s="154" t="s">
        <v>146</v>
      </c>
      <c r="AU149" s="154" t="s">
        <v>83</v>
      </c>
      <c r="AV149" s="13" t="s">
        <v>83</v>
      </c>
      <c r="AW149" s="13" t="s">
        <v>29</v>
      </c>
      <c r="AX149" s="13" t="s">
        <v>73</v>
      </c>
      <c r="AY149" s="154" t="s">
        <v>137</v>
      </c>
    </row>
    <row r="150" spans="2:65" s="12" customFormat="1">
      <c r="B150" s="146"/>
      <c r="D150" s="147" t="s">
        <v>146</v>
      </c>
      <c r="E150" s="148" t="s">
        <v>1</v>
      </c>
      <c r="F150" s="149" t="s">
        <v>167</v>
      </c>
      <c r="H150" s="148" t="s">
        <v>1</v>
      </c>
      <c r="I150" s="150"/>
      <c r="L150" s="146"/>
      <c r="M150" s="151"/>
      <c r="T150" s="152"/>
      <c r="AT150" s="148" t="s">
        <v>146</v>
      </c>
      <c r="AU150" s="148" t="s">
        <v>83</v>
      </c>
      <c r="AV150" s="12" t="s">
        <v>81</v>
      </c>
      <c r="AW150" s="12" t="s">
        <v>29</v>
      </c>
      <c r="AX150" s="12" t="s">
        <v>73</v>
      </c>
      <c r="AY150" s="148" t="s">
        <v>137</v>
      </c>
    </row>
    <row r="151" spans="2:65" s="13" customFormat="1">
      <c r="B151" s="153"/>
      <c r="D151" s="147" t="s">
        <v>146</v>
      </c>
      <c r="E151" s="154" t="s">
        <v>1</v>
      </c>
      <c r="F151" s="155" t="s">
        <v>168</v>
      </c>
      <c r="H151" s="156">
        <v>17.34</v>
      </c>
      <c r="I151" s="157"/>
      <c r="L151" s="153"/>
      <c r="M151" s="158"/>
      <c r="T151" s="159"/>
      <c r="AT151" s="154" t="s">
        <v>146</v>
      </c>
      <c r="AU151" s="154" t="s">
        <v>83</v>
      </c>
      <c r="AV151" s="13" t="s">
        <v>83</v>
      </c>
      <c r="AW151" s="13" t="s">
        <v>29</v>
      </c>
      <c r="AX151" s="13" t="s">
        <v>73</v>
      </c>
      <c r="AY151" s="154" t="s">
        <v>137</v>
      </c>
    </row>
    <row r="152" spans="2:65" s="13" customFormat="1">
      <c r="B152" s="153"/>
      <c r="D152" s="147" t="s">
        <v>146</v>
      </c>
      <c r="E152" s="154" t="s">
        <v>1</v>
      </c>
      <c r="F152" s="155" t="s">
        <v>169</v>
      </c>
      <c r="H152" s="156">
        <v>0.09</v>
      </c>
      <c r="I152" s="157"/>
      <c r="L152" s="153"/>
      <c r="M152" s="158"/>
      <c r="T152" s="159"/>
      <c r="AT152" s="154" t="s">
        <v>146</v>
      </c>
      <c r="AU152" s="154" t="s">
        <v>83</v>
      </c>
      <c r="AV152" s="13" t="s">
        <v>83</v>
      </c>
      <c r="AW152" s="13" t="s">
        <v>29</v>
      </c>
      <c r="AX152" s="13" t="s">
        <v>73</v>
      </c>
      <c r="AY152" s="154" t="s">
        <v>137</v>
      </c>
    </row>
    <row r="153" spans="2:65" s="14" customFormat="1">
      <c r="B153" s="160"/>
      <c r="D153" s="147" t="s">
        <v>146</v>
      </c>
      <c r="E153" s="161" t="s">
        <v>1</v>
      </c>
      <c r="F153" s="162" t="s">
        <v>149</v>
      </c>
      <c r="H153" s="163">
        <v>31</v>
      </c>
      <c r="I153" s="164"/>
      <c r="L153" s="160"/>
      <c r="M153" s="165"/>
      <c r="T153" s="166"/>
      <c r="AT153" s="161" t="s">
        <v>146</v>
      </c>
      <c r="AU153" s="161" t="s">
        <v>83</v>
      </c>
      <c r="AV153" s="14" t="s">
        <v>144</v>
      </c>
      <c r="AW153" s="14" t="s">
        <v>29</v>
      </c>
      <c r="AX153" s="14" t="s">
        <v>81</v>
      </c>
      <c r="AY153" s="161" t="s">
        <v>137</v>
      </c>
    </row>
    <row r="154" spans="2:65" s="1" customFormat="1" ht="24.2" customHeight="1">
      <c r="B154" s="32"/>
      <c r="C154" s="133" t="s">
        <v>170</v>
      </c>
      <c r="D154" s="133" t="s">
        <v>140</v>
      </c>
      <c r="E154" s="134" t="s">
        <v>171</v>
      </c>
      <c r="F154" s="135" t="s">
        <v>172</v>
      </c>
      <c r="G154" s="136" t="s">
        <v>173</v>
      </c>
      <c r="H154" s="137">
        <v>23.45</v>
      </c>
      <c r="I154" s="138"/>
      <c r="J154" s="137">
        <f>ROUND(I154*H154,2)</f>
        <v>0</v>
      </c>
      <c r="K154" s="139"/>
      <c r="L154" s="32"/>
      <c r="M154" s="140" t="s">
        <v>1</v>
      </c>
      <c r="N154" s="141" t="s">
        <v>38</v>
      </c>
      <c r="P154" s="142">
        <f>O154*H154</f>
        <v>0</v>
      </c>
      <c r="Q154" s="142">
        <v>1.2999999999999999E-4</v>
      </c>
      <c r="R154" s="142">
        <f>Q154*H154</f>
        <v>3.0484999999999996E-3</v>
      </c>
      <c r="S154" s="142">
        <v>0</v>
      </c>
      <c r="T154" s="143">
        <f>S154*H154</f>
        <v>0</v>
      </c>
      <c r="AR154" s="144" t="s">
        <v>144</v>
      </c>
      <c r="AT154" s="144" t="s">
        <v>140</v>
      </c>
      <c r="AU154" s="144" t="s">
        <v>83</v>
      </c>
      <c r="AY154" s="17" t="s">
        <v>137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81</v>
      </c>
      <c r="BK154" s="145">
        <f>ROUND(I154*H154,2)</f>
        <v>0</v>
      </c>
      <c r="BL154" s="17" t="s">
        <v>144</v>
      </c>
      <c r="BM154" s="144" t="s">
        <v>174</v>
      </c>
    </row>
    <row r="155" spans="2:65" s="12" customFormat="1">
      <c r="B155" s="146"/>
      <c r="D155" s="147" t="s">
        <v>146</v>
      </c>
      <c r="E155" s="148" t="s">
        <v>1</v>
      </c>
      <c r="F155" s="149" t="s">
        <v>175</v>
      </c>
      <c r="H155" s="148" t="s">
        <v>1</v>
      </c>
      <c r="I155" s="150"/>
      <c r="L155" s="146"/>
      <c r="M155" s="151"/>
      <c r="T155" s="152"/>
      <c r="AT155" s="148" t="s">
        <v>146</v>
      </c>
      <c r="AU155" s="148" t="s">
        <v>83</v>
      </c>
      <c r="AV155" s="12" t="s">
        <v>81</v>
      </c>
      <c r="AW155" s="12" t="s">
        <v>29</v>
      </c>
      <c r="AX155" s="12" t="s">
        <v>73</v>
      </c>
      <c r="AY155" s="148" t="s">
        <v>137</v>
      </c>
    </row>
    <row r="156" spans="2:65" s="13" customFormat="1">
      <c r="B156" s="153"/>
      <c r="D156" s="147" t="s">
        <v>146</v>
      </c>
      <c r="E156" s="154" t="s">
        <v>1</v>
      </c>
      <c r="F156" s="155" t="s">
        <v>176</v>
      </c>
      <c r="H156" s="156">
        <v>23.45</v>
      </c>
      <c r="I156" s="157"/>
      <c r="L156" s="153"/>
      <c r="M156" s="158"/>
      <c r="T156" s="159"/>
      <c r="AT156" s="154" t="s">
        <v>146</v>
      </c>
      <c r="AU156" s="154" t="s">
        <v>83</v>
      </c>
      <c r="AV156" s="13" t="s">
        <v>83</v>
      </c>
      <c r="AW156" s="13" t="s">
        <v>29</v>
      </c>
      <c r="AX156" s="13" t="s">
        <v>73</v>
      </c>
      <c r="AY156" s="154" t="s">
        <v>137</v>
      </c>
    </row>
    <row r="157" spans="2:65" s="14" customFormat="1">
      <c r="B157" s="160"/>
      <c r="D157" s="147" t="s">
        <v>146</v>
      </c>
      <c r="E157" s="161" t="s">
        <v>1</v>
      </c>
      <c r="F157" s="162" t="s">
        <v>149</v>
      </c>
      <c r="H157" s="163">
        <v>23.45</v>
      </c>
      <c r="I157" s="164"/>
      <c r="L157" s="160"/>
      <c r="M157" s="165"/>
      <c r="T157" s="166"/>
      <c r="AT157" s="161" t="s">
        <v>146</v>
      </c>
      <c r="AU157" s="161" t="s">
        <v>83</v>
      </c>
      <c r="AV157" s="14" t="s">
        <v>144</v>
      </c>
      <c r="AW157" s="14" t="s">
        <v>29</v>
      </c>
      <c r="AX157" s="14" t="s">
        <v>81</v>
      </c>
      <c r="AY157" s="161" t="s">
        <v>137</v>
      </c>
    </row>
    <row r="158" spans="2:65" s="11" customFormat="1" ht="22.9" customHeight="1">
      <c r="B158" s="121"/>
      <c r="D158" s="122" t="s">
        <v>72</v>
      </c>
      <c r="E158" s="131" t="s">
        <v>144</v>
      </c>
      <c r="F158" s="131" t="s">
        <v>177</v>
      </c>
      <c r="I158" s="124"/>
      <c r="J158" s="132">
        <f>BK158</f>
        <v>0</v>
      </c>
      <c r="L158" s="121"/>
      <c r="M158" s="126"/>
      <c r="P158" s="127">
        <f>SUM(P159:P166)</f>
        <v>0</v>
      </c>
      <c r="R158" s="127">
        <f>SUM(R159:R166)</f>
        <v>3.2843376000000002</v>
      </c>
      <c r="T158" s="128">
        <f>SUM(T159:T166)</f>
        <v>0</v>
      </c>
      <c r="AR158" s="122" t="s">
        <v>81</v>
      </c>
      <c r="AT158" s="129" t="s">
        <v>72</v>
      </c>
      <c r="AU158" s="129" t="s">
        <v>81</v>
      </c>
      <c r="AY158" s="122" t="s">
        <v>137</v>
      </c>
      <c r="BK158" s="130">
        <f>SUM(BK159:BK166)</f>
        <v>0</v>
      </c>
    </row>
    <row r="159" spans="2:65" s="1" customFormat="1" ht="24.2" customHeight="1">
      <c r="B159" s="32"/>
      <c r="C159" s="133" t="s">
        <v>178</v>
      </c>
      <c r="D159" s="133" t="s">
        <v>140</v>
      </c>
      <c r="E159" s="134" t="s">
        <v>179</v>
      </c>
      <c r="F159" s="135" t="s">
        <v>180</v>
      </c>
      <c r="G159" s="136" t="s">
        <v>152</v>
      </c>
      <c r="H159" s="137">
        <v>4.8</v>
      </c>
      <c r="I159" s="138"/>
      <c r="J159" s="137">
        <f>ROUND(I159*H159,2)</f>
        <v>0</v>
      </c>
      <c r="K159" s="139"/>
      <c r="L159" s="32"/>
      <c r="M159" s="140" t="s">
        <v>1</v>
      </c>
      <c r="N159" s="141" t="s">
        <v>38</v>
      </c>
      <c r="P159" s="142">
        <f>O159*H159</f>
        <v>0</v>
      </c>
      <c r="Q159" s="142">
        <v>0.66644999999999999</v>
      </c>
      <c r="R159" s="142">
        <f>Q159*H159</f>
        <v>3.19896</v>
      </c>
      <c r="S159" s="142">
        <v>0</v>
      </c>
      <c r="T159" s="143">
        <f>S159*H159</f>
        <v>0</v>
      </c>
      <c r="AR159" s="144" t="s">
        <v>144</v>
      </c>
      <c r="AT159" s="144" t="s">
        <v>140</v>
      </c>
      <c r="AU159" s="144" t="s">
        <v>83</v>
      </c>
      <c r="AY159" s="17" t="s">
        <v>137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81</v>
      </c>
      <c r="BK159" s="145">
        <f>ROUND(I159*H159,2)</f>
        <v>0</v>
      </c>
      <c r="BL159" s="17" t="s">
        <v>144</v>
      </c>
      <c r="BM159" s="144" t="s">
        <v>181</v>
      </c>
    </row>
    <row r="160" spans="2:65" s="12" customFormat="1">
      <c r="B160" s="146"/>
      <c r="D160" s="147" t="s">
        <v>146</v>
      </c>
      <c r="E160" s="148" t="s">
        <v>1</v>
      </c>
      <c r="F160" s="149" t="s">
        <v>182</v>
      </c>
      <c r="H160" s="148" t="s">
        <v>1</v>
      </c>
      <c r="I160" s="150"/>
      <c r="L160" s="146"/>
      <c r="M160" s="151"/>
      <c r="T160" s="152"/>
      <c r="AT160" s="148" t="s">
        <v>146</v>
      </c>
      <c r="AU160" s="148" t="s">
        <v>83</v>
      </c>
      <c r="AV160" s="12" t="s">
        <v>81</v>
      </c>
      <c r="AW160" s="12" t="s">
        <v>29</v>
      </c>
      <c r="AX160" s="12" t="s">
        <v>73</v>
      </c>
      <c r="AY160" s="148" t="s">
        <v>137</v>
      </c>
    </row>
    <row r="161" spans="2:65" s="13" customFormat="1">
      <c r="B161" s="153"/>
      <c r="D161" s="147" t="s">
        <v>146</v>
      </c>
      <c r="E161" s="154" t="s">
        <v>1</v>
      </c>
      <c r="F161" s="155" t="s">
        <v>183</v>
      </c>
      <c r="H161" s="156">
        <v>4.8</v>
      </c>
      <c r="I161" s="157"/>
      <c r="L161" s="153"/>
      <c r="M161" s="158"/>
      <c r="T161" s="159"/>
      <c r="AT161" s="154" t="s">
        <v>146</v>
      </c>
      <c r="AU161" s="154" t="s">
        <v>83</v>
      </c>
      <c r="AV161" s="13" t="s">
        <v>83</v>
      </c>
      <c r="AW161" s="13" t="s">
        <v>29</v>
      </c>
      <c r="AX161" s="13" t="s">
        <v>73</v>
      </c>
      <c r="AY161" s="154" t="s">
        <v>137</v>
      </c>
    </row>
    <row r="162" spans="2:65" s="14" customFormat="1">
      <c r="B162" s="160"/>
      <c r="D162" s="147" t="s">
        <v>146</v>
      </c>
      <c r="E162" s="161" t="s">
        <v>1</v>
      </c>
      <c r="F162" s="162" t="s">
        <v>149</v>
      </c>
      <c r="H162" s="163">
        <v>4.8</v>
      </c>
      <c r="I162" s="164"/>
      <c r="L162" s="160"/>
      <c r="M162" s="165"/>
      <c r="T162" s="166"/>
      <c r="AT162" s="161" t="s">
        <v>146</v>
      </c>
      <c r="AU162" s="161" t="s">
        <v>83</v>
      </c>
      <c r="AV162" s="14" t="s">
        <v>144</v>
      </c>
      <c r="AW162" s="14" t="s">
        <v>29</v>
      </c>
      <c r="AX162" s="14" t="s">
        <v>81</v>
      </c>
      <c r="AY162" s="161" t="s">
        <v>137</v>
      </c>
    </row>
    <row r="163" spans="2:65" s="1" customFormat="1" ht="24.2" customHeight="1">
      <c r="B163" s="32"/>
      <c r="C163" s="133" t="s">
        <v>184</v>
      </c>
      <c r="D163" s="133" t="s">
        <v>140</v>
      </c>
      <c r="E163" s="134" t="s">
        <v>185</v>
      </c>
      <c r="F163" s="135" t="s">
        <v>186</v>
      </c>
      <c r="G163" s="136" t="s">
        <v>152</v>
      </c>
      <c r="H163" s="137">
        <v>4.62</v>
      </c>
      <c r="I163" s="138"/>
      <c r="J163" s="137">
        <f>ROUND(I163*H163,2)</f>
        <v>0</v>
      </c>
      <c r="K163" s="139"/>
      <c r="L163" s="32"/>
      <c r="M163" s="140" t="s">
        <v>1</v>
      </c>
      <c r="N163" s="141" t="s">
        <v>38</v>
      </c>
      <c r="P163" s="142">
        <f>O163*H163</f>
        <v>0</v>
      </c>
      <c r="Q163" s="142">
        <v>1.848E-2</v>
      </c>
      <c r="R163" s="142">
        <f>Q163*H163</f>
        <v>8.5377599999999998E-2</v>
      </c>
      <c r="S163" s="142">
        <v>0</v>
      </c>
      <c r="T163" s="143">
        <f>S163*H163</f>
        <v>0</v>
      </c>
      <c r="AR163" s="144" t="s">
        <v>144</v>
      </c>
      <c r="AT163" s="144" t="s">
        <v>140</v>
      </c>
      <c r="AU163" s="144" t="s">
        <v>83</v>
      </c>
      <c r="AY163" s="17" t="s">
        <v>137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81</v>
      </c>
      <c r="BK163" s="145">
        <f>ROUND(I163*H163,2)</f>
        <v>0</v>
      </c>
      <c r="BL163" s="17" t="s">
        <v>144</v>
      </c>
      <c r="BM163" s="144" t="s">
        <v>187</v>
      </c>
    </row>
    <row r="164" spans="2:65" s="13" customFormat="1">
      <c r="B164" s="153"/>
      <c r="D164" s="147" t="s">
        <v>146</v>
      </c>
      <c r="E164" s="154" t="s">
        <v>1</v>
      </c>
      <c r="F164" s="155" t="s">
        <v>188</v>
      </c>
      <c r="H164" s="156">
        <v>4.62</v>
      </c>
      <c r="I164" s="157"/>
      <c r="L164" s="153"/>
      <c r="M164" s="158"/>
      <c r="T164" s="159"/>
      <c r="AT164" s="154" t="s">
        <v>146</v>
      </c>
      <c r="AU164" s="154" t="s">
        <v>83</v>
      </c>
      <c r="AV164" s="13" t="s">
        <v>83</v>
      </c>
      <c r="AW164" s="13" t="s">
        <v>29</v>
      </c>
      <c r="AX164" s="13" t="s">
        <v>73</v>
      </c>
      <c r="AY164" s="154" t="s">
        <v>137</v>
      </c>
    </row>
    <row r="165" spans="2:65" s="14" customFormat="1">
      <c r="B165" s="160"/>
      <c r="D165" s="147" t="s">
        <v>146</v>
      </c>
      <c r="E165" s="161" t="s">
        <v>1</v>
      </c>
      <c r="F165" s="162" t="s">
        <v>149</v>
      </c>
      <c r="H165" s="163">
        <v>4.62</v>
      </c>
      <c r="I165" s="164"/>
      <c r="L165" s="160"/>
      <c r="M165" s="165"/>
      <c r="T165" s="166"/>
      <c r="AT165" s="161" t="s">
        <v>146</v>
      </c>
      <c r="AU165" s="161" t="s">
        <v>83</v>
      </c>
      <c r="AV165" s="14" t="s">
        <v>144</v>
      </c>
      <c r="AW165" s="14" t="s">
        <v>29</v>
      </c>
      <c r="AX165" s="14" t="s">
        <v>81</v>
      </c>
      <c r="AY165" s="161" t="s">
        <v>137</v>
      </c>
    </row>
    <row r="166" spans="2:65" s="1" customFormat="1" ht="24.2" customHeight="1">
      <c r="B166" s="32"/>
      <c r="C166" s="133" t="s">
        <v>189</v>
      </c>
      <c r="D166" s="133" t="s">
        <v>140</v>
      </c>
      <c r="E166" s="134" t="s">
        <v>190</v>
      </c>
      <c r="F166" s="135" t="s">
        <v>191</v>
      </c>
      <c r="G166" s="136" t="s">
        <v>152</v>
      </c>
      <c r="H166" s="137">
        <v>4.62</v>
      </c>
      <c r="I166" s="138"/>
      <c r="J166" s="137">
        <f>ROUND(I166*H166,2)</f>
        <v>0</v>
      </c>
      <c r="K166" s="139"/>
      <c r="L166" s="32"/>
      <c r="M166" s="140" t="s">
        <v>1</v>
      </c>
      <c r="N166" s="141" t="s">
        <v>38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144</v>
      </c>
      <c r="AT166" s="144" t="s">
        <v>140</v>
      </c>
      <c r="AU166" s="144" t="s">
        <v>83</v>
      </c>
      <c r="AY166" s="17" t="s">
        <v>137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81</v>
      </c>
      <c r="BK166" s="145">
        <f>ROUND(I166*H166,2)</f>
        <v>0</v>
      </c>
      <c r="BL166" s="17" t="s">
        <v>144</v>
      </c>
      <c r="BM166" s="144" t="s">
        <v>192</v>
      </c>
    </row>
    <row r="167" spans="2:65" s="11" customFormat="1" ht="22.9" customHeight="1">
      <c r="B167" s="121"/>
      <c r="D167" s="122" t="s">
        <v>72</v>
      </c>
      <c r="E167" s="131" t="s">
        <v>178</v>
      </c>
      <c r="F167" s="131" t="s">
        <v>193</v>
      </c>
      <c r="I167" s="124"/>
      <c r="J167" s="132">
        <f>BK167</f>
        <v>0</v>
      </c>
      <c r="L167" s="121"/>
      <c r="M167" s="126"/>
      <c r="P167" s="127">
        <f>SUM(P168:P237)</f>
        <v>0</v>
      </c>
      <c r="R167" s="127">
        <f>SUM(R168:R237)</f>
        <v>11.505001999999999</v>
      </c>
      <c r="T167" s="128">
        <f>SUM(T168:T237)</f>
        <v>0</v>
      </c>
      <c r="AR167" s="122" t="s">
        <v>81</v>
      </c>
      <c r="AT167" s="129" t="s">
        <v>72</v>
      </c>
      <c r="AU167" s="129" t="s">
        <v>81</v>
      </c>
      <c r="AY167" s="122" t="s">
        <v>137</v>
      </c>
      <c r="BK167" s="130">
        <f>SUM(BK168:BK237)</f>
        <v>0</v>
      </c>
    </row>
    <row r="168" spans="2:65" s="1" customFormat="1" ht="16.5" customHeight="1">
      <c r="B168" s="32"/>
      <c r="C168" s="133" t="s">
        <v>194</v>
      </c>
      <c r="D168" s="133" t="s">
        <v>140</v>
      </c>
      <c r="E168" s="134" t="s">
        <v>195</v>
      </c>
      <c r="F168" s="135" t="s">
        <v>196</v>
      </c>
      <c r="G168" s="136" t="s">
        <v>152</v>
      </c>
      <c r="H168" s="137">
        <v>149</v>
      </c>
      <c r="I168" s="138"/>
      <c r="J168" s="137">
        <f>ROUND(I168*H168,2)</f>
        <v>0</v>
      </c>
      <c r="K168" s="139"/>
      <c r="L168" s="32"/>
      <c r="M168" s="140" t="s">
        <v>1</v>
      </c>
      <c r="N168" s="141" t="s">
        <v>38</v>
      </c>
      <c r="P168" s="142">
        <f>O168*H168</f>
        <v>0</v>
      </c>
      <c r="Q168" s="142">
        <v>1.4E-3</v>
      </c>
      <c r="R168" s="142">
        <f>Q168*H168</f>
        <v>0.20860000000000001</v>
      </c>
      <c r="S168" s="142">
        <v>0</v>
      </c>
      <c r="T168" s="143">
        <f>S168*H168</f>
        <v>0</v>
      </c>
      <c r="AR168" s="144" t="s">
        <v>144</v>
      </c>
      <c r="AT168" s="144" t="s">
        <v>140</v>
      </c>
      <c r="AU168" s="144" t="s">
        <v>83</v>
      </c>
      <c r="AY168" s="17" t="s">
        <v>137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81</v>
      </c>
      <c r="BK168" s="145">
        <f>ROUND(I168*H168,2)</f>
        <v>0</v>
      </c>
      <c r="BL168" s="17" t="s">
        <v>144</v>
      </c>
      <c r="BM168" s="144" t="s">
        <v>197</v>
      </c>
    </row>
    <row r="169" spans="2:65" s="1" customFormat="1" ht="24.2" customHeight="1">
      <c r="B169" s="32"/>
      <c r="C169" s="133" t="s">
        <v>198</v>
      </c>
      <c r="D169" s="133" t="s">
        <v>140</v>
      </c>
      <c r="E169" s="134" t="s">
        <v>199</v>
      </c>
      <c r="F169" s="135" t="s">
        <v>200</v>
      </c>
      <c r="G169" s="136" t="s">
        <v>152</v>
      </c>
      <c r="H169" s="137">
        <v>149</v>
      </c>
      <c r="I169" s="138"/>
      <c r="J169" s="137">
        <f>ROUND(I169*H169,2)</f>
        <v>0</v>
      </c>
      <c r="K169" s="139"/>
      <c r="L169" s="32"/>
      <c r="M169" s="140" t="s">
        <v>1</v>
      </c>
      <c r="N169" s="141" t="s">
        <v>38</v>
      </c>
      <c r="P169" s="142">
        <f>O169*H169</f>
        <v>0</v>
      </c>
      <c r="Q169" s="142">
        <v>3.0000000000000001E-3</v>
      </c>
      <c r="R169" s="142">
        <f>Q169*H169</f>
        <v>0.44700000000000001</v>
      </c>
      <c r="S169" s="142">
        <v>0</v>
      </c>
      <c r="T169" s="143">
        <f>S169*H169</f>
        <v>0</v>
      </c>
      <c r="AR169" s="144" t="s">
        <v>144</v>
      </c>
      <c r="AT169" s="144" t="s">
        <v>140</v>
      </c>
      <c r="AU169" s="144" t="s">
        <v>83</v>
      </c>
      <c r="AY169" s="17" t="s">
        <v>137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81</v>
      </c>
      <c r="BK169" s="145">
        <f>ROUND(I169*H169,2)</f>
        <v>0</v>
      </c>
      <c r="BL169" s="17" t="s">
        <v>144</v>
      </c>
      <c r="BM169" s="144" t="s">
        <v>201</v>
      </c>
    </row>
    <row r="170" spans="2:65" s="12" customFormat="1">
      <c r="B170" s="146"/>
      <c r="D170" s="147" t="s">
        <v>146</v>
      </c>
      <c r="E170" s="148" t="s">
        <v>1</v>
      </c>
      <c r="F170" s="149" t="s">
        <v>202</v>
      </c>
      <c r="H170" s="148" t="s">
        <v>1</v>
      </c>
      <c r="I170" s="150"/>
      <c r="L170" s="146"/>
      <c r="M170" s="151"/>
      <c r="T170" s="152"/>
      <c r="AT170" s="148" t="s">
        <v>146</v>
      </c>
      <c r="AU170" s="148" t="s">
        <v>83</v>
      </c>
      <c r="AV170" s="12" t="s">
        <v>81</v>
      </c>
      <c r="AW170" s="12" t="s">
        <v>29</v>
      </c>
      <c r="AX170" s="12" t="s">
        <v>73</v>
      </c>
      <c r="AY170" s="148" t="s">
        <v>137</v>
      </c>
    </row>
    <row r="171" spans="2:65" s="13" customFormat="1">
      <c r="B171" s="153"/>
      <c r="D171" s="147" t="s">
        <v>146</v>
      </c>
      <c r="E171" s="154" t="s">
        <v>1</v>
      </c>
      <c r="F171" s="155" t="s">
        <v>203</v>
      </c>
      <c r="H171" s="156">
        <v>149</v>
      </c>
      <c r="I171" s="157"/>
      <c r="L171" s="153"/>
      <c r="M171" s="158"/>
      <c r="T171" s="159"/>
      <c r="AT171" s="154" t="s">
        <v>146</v>
      </c>
      <c r="AU171" s="154" t="s">
        <v>83</v>
      </c>
      <c r="AV171" s="13" t="s">
        <v>83</v>
      </c>
      <c r="AW171" s="13" t="s">
        <v>29</v>
      </c>
      <c r="AX171" s="13" t="s">
        <v>73</v>
      </c>
      <c r="AY171" s="154" t="s">
        <v>137</v>
      </c>
    </row>
    <row r="172" spans="2:65" s="14" customFormat="1">
      <c r="B172" s="160"/>
      <c r="D172" s="147" t="s">
        <v>146</v>
      </c>
      <c r="E172" s="161" t="s">
        <v>1</v>
      </c>
      <c r="F172" s="162" t="s">
        <v>149</v>
      </c>
      <c r="H172" s="163">
        <v>149</v>
      </c>
      <c r="I172" s="164"/>
      <c r="L172" s="160"/>
      <c r="M172" s="165"/>
      <c r="T172" s="166"/>
      <c r="AT172" s="161" t="s">
        <v>146</v>
      </c>
      <c r="AU172" s="161" t="s">
        <v>83</v>
      </c>
      <c r="AV172" s="14" t="s">
        <v>144</v>
      </c>
      <c r="AW172" s="14" t="s">
        <v>29</v>
      </c>
      <c r="AX172" s="14" t="s">
        <v>81</v>
      </c>
      <c r="AY172" s="161" t="s">
        <v>137</v>
      </c>
    </row>
    <row r="173" spans="2:65" s="1" customFormat="1" ht="24.2" customHeight="1">
      <c r="B173" s="32"/>
      <c r="C173" s="133" t="s">
        <v>204</v>
      </c>
      <c r="D173" s="133" t="s">
        <v>140</v>
      </c>
      <c r="E173" s="134" t="s">
        <v>205</v>
      </c>
      <c r="F173" s="135" t="s">
        <v>206</v>
      </c>
      <c r="G173" s="136" t="s">
        <v>152</v>
      </c>
      <c r="H173" s="137">
        <v>149</v>
      </c>
      <c r="I173" s="138"/>
      <c r="J173" s="137">
        <f>ROUND(I173*H173,2)</f>
        <v>0</v>
      </c>
      <c r="K173" s="139"/>
      <c r="L173" s="32"/>
      <c r="M173" s="140" t="s">
        <v>1</v>
      </c>
      <c r="N173" s="141" t="s">
        <v>38</v>
      </c>
      <c r="P173" s="142">
        <f>O173*H173</f>
        <v>0</v>
      </c>
      <c r="Q173" s="142">
        <v>5.1000000000000004E-3</v>
      </c>
      <c r="R173" s="142">
        <f>Q173*H173</f>
        <v>0.75990000000000002</v>
      </c>
      <c r="S173" s="142">
        <v>0</v>
      </c>
      <c r="T173" s="143">
        <f>S173*H173</f>
        <v>0</v>
      </c>
      <c r="AR173" s="144" t="s">
        <v>144</v>
      </c>
      <c r="AT173" s="144" t="s">
        <v>140</v>
      </c>
      <c r="AU173" s="144" t="s">
        <v>83</v>
      </c>
      <c r="AY173" s="17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81</v>
      </c>
      <c r="BK173" s="145">
        <f>ROUND(I173*H173,2)</f>
        <v>0</v>
      </c>
      <c r="BL173" s="17" t="s">
        <v>144</v>
      </c>
      <c r="BM173" s="144" t="s">
        <v>207</v>
      </c>
    </row>
    <row r="174" spans="2:65" s="12" customFormat="1">
      <c r="B174" s="146"/>
      <c r="D174" s="147" t="s">
        <v>146</v>
      </c>
      <c r="E174" s="148" t="s">
        <v>1</v>
      </c>
      <c r="F174" s="149" t="s">
        <v>202</v>
      </c>
      <c r="H174" s="148" t="s">
        <v>1</v>
      </c>
      <c r="I174" s="150"/>
      <c r="L174" s="146"/>
      <c r="M174" s="151"/>
      <c r="T174" s="152"/>
      <c r="AT174" s="148" t="s">
        <v>146</v>
      </c>
      <c r="AU174" s="148" t="s">
        <v>83</v>
      </c>
      <c r="AV174" s="12" t="s">
        <v>81</v>
      </c>
      <c r="AW174" s="12" t="s">
        <v>29</v>
      </c>
      <c r="AX174" s="12" t="s">
        <v>73</v>
      </c>
      <c r="AY174" s="148" t="s">
        <v>137</v>
      </c>
    </row>
    <row r="175" spans="2:65" s="13" customFormat="1">
      <c r="B175" s="153"/>
      <c r="D175" s="147" t="s">
        <v>146</v>
      </c>
      <c r="E175" s="154" t="s">
        <v>1</v>
      </c>
      <c r="F175" s="155" t="s">
        <v>203</v>
      </c>
      <c r="H175" s="156">
        <v>149</v>
      </c>
      <c r="I175" s="157"/>
      <c r="L175" s="153"/>
      <c r="M175" s="158"/>
      <c r="T175" s="159"/>
      <c r="AT175" s="154" t="s">
        <v>146</v>
      </c>
      <c r="AU175" s="154" t="s">
        <v>83</v>
      </c>
      <c r="AV175" s="13" t="s">
        <v>83</v>
      </c>
      <c r="AW175" s="13" t="s">
        <v>29</v>
      </c>
      <c r="AX175" s="13" t="s">
        <v>73</v>
      </c>
      <c r="AY175" s="154" t="s">
        <v>137</v>
      </c>
    </row>
    <row r="176" spans="2:65" s="14" customFormat="1">
      <c r="B176" s="160"/>
      <c r="D176" s="147" t="s">
        <v>146</v>
      </c>
      <c r="E176" s="161" t="s">
        <v>1</v>
      </c>
      <c r="F176" s="162" t="s">
        <v>149</v>
      </c>
      <c r="H176" s="163">
        <v>149</v>
      </c>
      <c r="I176" s="164"/>
      <c r="L176" s="160"/>
      <c r="M176" s="165"/>
      <c r="T176" s="166"/>
      <c r="AT176" s="161" t="s">
        <v>146</v>
      </c>
      <c r="AU176" s="161" t="s">
        <v>83</v>
      </c>
      <c r="AV176" s="14" t="s">
        <v>144</v>
      </c>
      <c r="AW176" s="14" t="s">
        <v>29</v>
      </c>
      <c r="AX176" s="14" t="s">
        <v>81</v>
      </c>
      <c r="AY176" s="161" t="s">
        <v>137</v>
      </c>
    </row>
    <row r="177" spans="2:65" s="1" customFormat="1" ht="33" customHeight="1">
      <c r="B177" s="32"/>
      <c r="C177" s="133" t="s">
        <v>208</v>
      </c>
      <c r="D177" s="133" t="s">
        <v>140</v>
      </c>
      <c r="E177" s="134" t="s">
        <v>209</v>
      </c>
      <c r="F177" s="135" t="s">
        <v>210</v>
      </c>
      <c r="G177" s="136" t="s">
        <v>152</v>
      </c>
      <c r="H177" s="137">
        <v>298</v>
      </c>
      <c r="I177" s="138"/>
      <c r="J177" s="137">
        <f>ROUND(I177*H177,2)</f>
        <v>0</v>
      </c>
      <c r="K177" s="139"/>
      <c r="L177" s="32"/>
      <c r="M177" s="140" t="s">
        <v>1</v>
      </c>
      <c r="N177" s="141" t="s">
        <v>38</v>
      </c>
      <c r="P177" s="142">
        <f>O177*H177</f>
        <v>0</v>
      </c>
      <c r="Q177" s="142">
        <v>2.0999999999999999E-3</v>
      </c>
      <c r="R177" s="142">
        <f>Q177*H177</f>
        <v>0.62579999999999991</v>
      </c>
      <c r="S177" s="142">
        <v>0</v>
      </c>
      <c r="T177" s="143">
        <f>S177*H177</f>
        <v>0</v>
      </c>
      <c r="AR177" s="144" t="s">
        <v>144</v>
      </c>
      <c r="AT177" s="144" t="s">
        <v>140</v>
      </c>
      <c r="AU177" s="144" t="s">
        <v>83</v>
      </c>
      <c r="AY177" s="17" t="s">
        <v>137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81</v>
      </c>
      <c r="BK177" s="145">
        <f>ROUND(I177*H177,2)</f>
        <v>0</v>
      </c>
      <c r="BL177" s="17" t="s">
        <v>144</v>
      </c>
      <c r="BM177" s="144" t="s">
        <v>211</v>
      </c>
    </row>
    <row r="178" spans="2:65" s="13" customFormat="1">
      <c r="B178" s="153"/>
      <c r="D178" s="147" t="s">
        <v>146</v>
      </c>
      <c r="E178" s="154" t="s">
        <v>1</v>
      </c>
      <c r="F178" s="155" t="s">
        <v>212</v>
      </c>
      <c r="H178" s="156">
        <v>298</v>
      </c>
      <c r="I178" s="157"/>
      <c r="L178" s="153"/>
      <c r="M178" s="158"/>
      <c r="T178" s="159"/>
      <c r="AT178" s="154" t="s">
        <v>146</v>
      </c>
      <c r="AU178" s="154" t="s">
        <v>83</v>
      </c>
      <c r="AV178" s="13" t="s">
        <v>83</v>
      </c>
      <c r="AW178" s="13" t="s">
        <v>29</v>
      </c>
      <c r="AX178" s="13" t="s">
        <v>73</v>
      </c>
      <c r="AY178" s="154" t="s">
        <v>137</v>
      </c>
    </row>
    <row r="179" spans="2:65" s="14" customFormat="1">
      <c r="B179" s="160"/>
      <c r="D179" s="147" t="s">
        <v>146</v>
      </c>
      <c r="E179" s="161" t="s">
        <v>1</v>
      </c>
      <c r="F179" s="162" t="s">
        <v>149</v>
      </c>
      <c r="H179" s="163">
        <v>298</v>
      </c>
      <c r="I179" s="164"/>
      <c r="L179" s="160"/>
      <c r="M179" s="165"/>
      <c r="T179" s="166"/>
      <c r="AT179" s="161" t="s">
        <v>146</v>
      </c>
      <c r="AU179" s="161" t="s">
        <v>83</v>
      </c>
      <c r="AV179" s="14" t="s">
        <v>144</v>
      </c>
      <c r="AW179" s="14" t="s">
        <v>29</v>
      </c>
      <c r="AX179" s="14" t="s">
        <v>81</v>
      </c>
      <c r="AY179" s="161" t="s">
        <v>137</v>
      </c>
    </row>
    <row r="180" spans="2:65" s="1" customFormat="1" ht="16.5" customHeight="1">
      <c r="B180" s="32"/>
      <c r="C180" s="133" t="s">
        <v>213</v>
      </c>
      <c r="D180" s="133" t="s">
        <v>140</v>
      </c>
      <c r="E180" s="134" t="s">
        <v>214</v>
      </c>
      <c r="F180" s="135" t="s">
        <v>215</v>
      </c>
      <c r="G180" s="136" t="s">
        <v>152</v>
      </c>
      <c r="H180" s="137">
        <v>402</v>
      </c>
      <c r="I180" s="138"/>
      <c r="J180" s="137">
        <f>ROUND(I180*H180,2)</f>
        <v>0</v>
      </c>
      <c r="K180" s="139"/>
      <c r="L180" s="32"/>
      <c r="M180" s="140" t="s">
        <v>1</v>
      </c>
      <c r="N180" s="141" t="s">
        <v>38</v>
      </c>
      <c r="P180" s="142">
        <f>O180*H180</f>
        <v>0</v>
      </c>
      <c r="Q180" s="142">
        <v>1.4E-3</v>
      </c>
      <c r="R180" s="142">
        <f>Q180*H180</f>
        <v>0.56279999999999997</v>
      </c>
      <c r="S180" s="142">
        <v>0</v>
      </c>
      <c r="T180" s="143">
        <f>S180*H180</f>
        <v>0</v>
      </c>
      <c r="AR180" s="144" t="s">
        <v>144</v>
      </c>
      <c r="AT180" s="144" t="s">
        <v>140</v>
      </c>
      <c r="AU180" s="144" t="s">
        <v>83</v>
      </c>
      <c r="AY180" s="17" t="s">
        <v>137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81</v>
      </c>
      <c r="BK180" s="145">
        <f>ROUND(I180*H180,2)</f>
        <v>0</v>
      </c>
      <c r="BL180" s="17" t="s">
        <v>144</v>
      </c>
      <c r="BM180" s="144" t="s">
        <v>216</v>
      </c>
    </row>
    <row r="181" spans="2:65" s="12" customFormat="1">
      <c r="B181" s="146"/>
      <c r="D181" s="147" t="s">
        <v>146</v>
      </c>
      <c r="E181" s="148" t="s">
        <v>1</v>
      </c>
      <c r="F181" s="149" t="s">
        <v>202</v>
      </c>
      <c r="H181" s="148" t="s">
        <v>1</v>
      </c>
      <c r="I181" s="150"/>
      <c r="L181" s="146"/>
      <c r="M181" s="151"/>
      <c r="T181" s="152"/>
      <c r="AT181" s="148" t="s">
        <v>146</v>
      </c>
      <c r="AU181" s="148" t="s">
        <v>83</v>
      </c>
      <c r="AV181" s="12" t="s">
        <v>81</v>
      </c>
      <c r="AW181" s="12" t="s">
        <v>29</v>
      </c>
      <c r="AX181" s="12" t="s">
        <v>73</v>
      </c>
      <c r="AY181" s="148" t="s">
        <v>137</v>
      </c>
    </row>
    <row r="182" spans="2:65" s="13" customFormat="1">
      <c r="B182" s="153"/>
      <c r="D182" s="147" t="s">
        <v>146</v>
      </c>
      <c r="E182" s="154" t="s">
        <v>1</v>
      </c>
      <c r="F182" s="155" t="s">
        <v>217</v>
      </c>
      <c r="H182" s="156">
        <v>402</v>
      </c>
      <c r="I182" s="157"/>
      <c r="L182" s="153"/>
      <c r="M182" s="158"/>
      <c r="T182" s="159"/>
      <c r="AT182" s="154" t="s">
        <v>146</v>
      </c>
      <c r="AU182" s="154" t="s">
        <v>83</v>
      </c>
      <c r="AV182" s="13" t="s">
        <v>83</v>
      </c>
      <c r="AW182" s="13" t="s">
        <v>29</v>
      </c>
      <c r="AX182" s="13" t="s">
        <v>73</v>
      </c>
      <c r="AY182" s="154" t="s">
        <v>137</v>
      </c>
    </row>
    <row r="183" spans="2:65" s="14" customFormat="1">
      <c r="B183" s="160"/>
      <c r="D183" s="147" t="s">
        <v>146</v>
      </c>
      <c r="E183" s="161" t="s">
        <v>1</v>
      </c>
      <c r="F183" s="162" t="s">
        <v>149</v>
      </c>
      <c r="H183" s="163">
        <v>402</v>
      </c>
      <c r="I183" s="164"/>
      <c r="L183" s="160"/>
      <c r="M183" s="165"/>
      <c r="T183" s="166"/>
      <c r="AT183" s="161" t="s">
        <v>146</v>
      </c>
      <c r="AU183" s="161" t="s">
        <v>83</v>
      </c>
      <c r="AV183" s="14" t="s">
        <v>144</v>
      </c>
      <c r="AW183" s="14" t="s">
        <v>29</v>
      </c>
      <c r="AX183" s="14" t="s">
        <v>81</v>
      </c>
      <c r="AY183" s="161" t="s">
        <v>137</v>
      </c>
    </row>
    <row r="184" spans="2:65" s="1" customFormat="1" ht="21.75" customHeight="1">
      <c r="B184" s="32"/>
      <c r="C184" s="133" t="s">
        <v>218</v>
      </c>
      <c r="D184" s="133" t="s">
        <v>140</v>
      </c>
      <c r="E184" s="134" t="s">
        <v>219</v>
      </c>
      <c r="F184" s="135" t="s">
        <v>220</v>
      </c>
      <c r="G184" s="136" t="s">
        <v>152</v>
      </c>
      <c r="H184" s="137">
        <v>99.3</v>
      </c>
      <c r="I184" s="138"/>
      <c r="J184" s="137">
        <f>ROUND(I184*H184,2)</f>
        <v>0</v>
      </c>
      <c r="K184" s="139"/>
      <c r="L184" s="32"/>
      <c r="M184" s="140" t="s">
        <v>1</v>
      </c>
      <c r="N184" s="141" t="s">
        <v>38</v>
      </c>
      <c r="P184" s="142">
        <f>O184*H184</f>
        <v>0</v>
      </c>
      <c r="Q184" s="142">
        <v>5.4599999999999996E-3</v>
      </c>
      <c r="R184" s="142">
        <f>Q184*H184</f>
        <v>0.54217799999999994</v>
      </c>
      <c r="S184" s="142">
        <v>0</v>
      </c>
      <c r="T184" s="143">
        <f>S184*H184</f>
        <v>0</v>
      </c>
      <c r="AR184" s="144" t="s">
        <v>144</v>
      </c>
      <c r="AT184" s="144" t="s">
        <v>140</v>
      </c>
      <c r="AU184" s="144" t="s">
        <v>83</v>
      </c>
      <c r="AY184" s="17" t="s">
        <v>137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81</v>
      </c>
      <c r="BK184" s="145">
        <f>ROUND(I184*H184,2)</f>
        <v>0</v>
      </c>
      <c r="BL184" s="17" t="s">
        <v>144</v>
      </c>
      <c r="BM184" s="144" t="s">
        <v>221</v>
      </c>
    </row>
    <row r="185" spans="2:65" s="12" customFormat="1">
      <c r="B185" s="146"/>
      <c r="D185" s="147" t="s">
        <v>146</v>
      </c>
      <c r="E185" s="148" t="s">
        <v>1</v>
      </c>
      <c r="F185" s="149" t="s">
        <v>222</v>
      </c>
      <c r="H185" s="148" t="s">
        <v>1</v>
      </c>
      <c r="I185" s="150"/>
      <c r="L185" s="146"/>
      <c r="M185" s="151"/>
      <c r="T185" s="152"/>
      <c r="AT185" s="148" t="s">
        <v>146</v>
      </c>
      <c r="AU185" s="148" t="s">
        <v>83</v>
      </c>
      <c r="AV185" s="12" t="s">
        <v>81</v>
      </c>
      <c r="AW185" s="12" t="s">
        <v>29</v>
      </c>
      <c r="AX185" s="12" t="s">
        <v>73</v>
      </c>
      <c r="AY185" s="148" t="s">
        <v>137</v>
      </c>
    </row>
    <row r="186" spans="2:65" s="13" customFormat="1">
      <c r="B186" s="153"/>
      <c r="D186" s="147" t="s">
        <v>146</v>
      </c>
      <c r="E186" s="154" t="s">
        <v>1</v>
      </c>
      <c r="F186" s="155" t="s">
        <v>223</v>
      </c>
      <c r="H186" s="156">
        <v>99.3</v>
      </c>
      <c r="I186" s="157"/>
      <c r="L186" s="153"/>
      <c r="M186" s="158"/>
      <c r="T186" s="159"/>
      <c r="AT186" s="154" t="s">
        <v>146</v>
      </c>
      <c r="AU186" s="154" t="s">
        <v>83</v>
      </c>
      <c r="AV186" s="13" t="s">
        <v>83</v>
      </c>
      <c r="AW186" s="13" t="s">
        <v>29</v>
      </c>
      <c r="AX186" s="13" t="s">
        <v>73</v>
      </c>
      <c r="AY186" s="154" t="s">
        <v>137</v>
      </c>
    </row>
    <row r="187" spans="2:65" s="14" customFormat="1">
      <c r="B187" s="160"/>
      <c r="D187" s="147" t="s">
        <v>146</v>
      </c>
      <c r="E187" s="161" t="s">
        <v>1</v>
      </c>
      <c r="F187" s="162" t="s">
        <v>149</v>
      </c>
      <c r="H187" s="163">
        <v>99.3</v>
      </c>
      <c r="I187" s="164"/>
      <c r="L187" s="160"/>
      <c r="M187" s="165"/>
      <c r="T187" s="166"/>
      <c r="AT187" s="161" t="s">
        <v>146</v>
      </c>
      <c r="AU187" s="161" t="s">
        <v>83</v>
      </c>
      <c r="AV187" s="14" t="s">
        <v>144</v>
      </c>
      <c r="AW187" s="14" t="s">
        <v>29</v>
      </c>
      <c r="AX187" s="14" t="s">
        <v>81</v>
      </c>
      <c r="AY187" s="161" t="s">
        <v>137</v>
      </c>
    </row>
    <row r="188" spans="2:65" s="1" customFormat="1" ht="24.2" customHeight="1">
      <c r="B188" s="32"/>
      <c r="C188" s="133" t="s">
        <v>8</v>
      </c>
      <c r="D188" s="133" t="s">
        <v>140</v>
      </c>
      <c r="E188" s="134" t="s">
        <v>224</v>
      </c>
      <c r="F188" s="135" t="s">
        <v>225</v>
      </c>
      <c r="G188" s="136" t="s">
        <v>152</v>
      </c>
      <c r="H188" s="137">
        <v>99.3</v>
      </c>
      <c r="I188" s="138"/>
      <c r="J188" s="137">
        <f>ROUND(I188*H188,2)</f>
        <v>0</v>
      </c>
      <c r="K188" s="139"/>
      <c r="L188" s="32"/>
      <c r="M188" s="140" t="s">
        <v>1</v>
      </c>
      <c r="N188" s="141" t="s">
        <v>38</v>
      </c>
      <c r="P188" s="142">
        <f>O188*H188</f>
        <v>0</v>
      </c>
      <c r="Q188" s="142">
        <v>4.3800000000000002E-3</v>
      </c>
      <c r="R188" s="142">
        <f>Q188*H188</f>
        <v>0.43493399999999999</v>
      </c>
      <c r="S188" s="142">
        <v>0</v>
      </c>
      <c r="T188" s="143">
        <f>S188*H188</f>
        <v>0</v>
      </c>
      <c r="AR188" s="144" t="s">
        <v>144</v>
      </c>
      <c r="AT188" s="144" t="s">
        <v>140</v>
      </c>
      <c r="AU188" s="144" t="s">
        <v>83</v>
      </c>
      <c r="AY188" s="17" t="s">
        <v>137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81</v>
      </c>
      <c r="BK188" s="145">
        <f>ROUND(I188*H188,2)</f>
        <v>0</v>
      </c>
      <c r="BL188" s="17" t="s">
        <v>144</v>
      </c>
      <c r="BM188" s="144" t="s">
        <v>226</v>
      </c>
    </row>
    <row r="189" spans="2:65" s="12" customFormat="1">
      <c r="B189" s="146"/>
      <c r="D189" s="147" t="s">
        <v>146</v>
      </c>
      <c r="E189" s="148" t="s">
        <v>1</v>
      </c>
      <c r="F189" s="149" t="s">
        <v>222</v>
      </c>
      <c r="H189" s="148" t="s">
        <v>1</v>
      </c>
      <c r="I189" s="150"/>
      <c r="L189" s="146"/>
      <c r="M189" s="151"/>
      <c r="T189" s="152"/>
      <c r="AT189" s="148" t="s">
        <v>146</v>
      </c>
      <c r="AU189" s="148" t="s">
        <v>83</v>
      </c>
      <c r="AV189" s="12" t="s">
        <v>81</v>
      </c>
      <c r="AW189" s="12" t="s">
        <v>29</v>
      </c>
      <c r="AX189" s="12" t="s">
        <v>73</v>
      </c>
      <c r="AY189" s="148" t="s">
        <v>137</v>
      </c>
    </row>
    <row r="190" spans="2:65" s="13" customFormat="1">
      <c r="B190" s="153"/>
      <c r="D190" s="147" t="s">
        <v>146</v>
      </c>
      <c r="E190" s="154" t="s">
        <v>1</v>
      </c>
      <c r="F190" s="155" t="s">
        <v>223</v>
      </c>
      <c r="H190" s="156">
        <v>99.3</v>
      </c>
      <c r="I190" s="157"/>
      <c r="L190" s="153"/>
      <c r="M190" s="158"/>
      <c r="T190" s="159"/>
      <c r="AT190" s="154" t="s">
        <v>146</v>
      </c>
      <c r="AU190" s="154" t="s">
        <v>83</v>
      </c>
      <c r="AV190" s="13" t="s">
        <v>83</v>
      </c>
      <c r="AW190" s="13" t="s">
        <v>29</v>
      </c>
      <c r="AX190" s="13" t="s">
        <v>73</v>
      </c>
      <c r="AY190" s="154" t="s">
        <v>137</v>
      </c>
    </row>
    <row r="191" spans="2:65" s="14" customFormat="1">
      <c r="B191" s="160"/>
      <c r="D191" s="147" t="s">
        <v>146</v>
      </c>
      <c r="E191" s="161" t="s">
        <v>1</v>
      </c>
      <c r="F191" s="162" t="s">
        <v>149</v>
      </c>
      <c r="H191" s="163">
        <v>99.3</v>
      </c>
      <c r="I191" s="164"/>
      <c r="L191" s="160"/>
      <c r="M191" s="165"/>
      <c r="T191" s="166"/>
      <c r="AT191" s="161" t="s">
        <v>146</v>
      </c>
      <c r="AU191" s="161" t="s">
        <v>83</v>
      </c>
      <c r="AV191" s="14" t="s">
        <v>144</v>
      </c>
      <c r="AW191" s="14" t="s">
        <v>29</v>
      </c>
      <c r="AX191" s="14" t="s">
        <v>81</v>
      </c>
      <c r="AY191" s="161" t="s">
        <v>137</v>
      </c>
    </row>
    <row r="192" spans="2:65" s="1" customFormat="1" ht="24.2" customHeight="1">
      <c r="B192" s="32"/>
      <c r="C192" s="133" t="s">
        <v>227</v>
      </c>
      <c r="D192" s="133" t="s">
        <v>140</v>
      </c>
      <c r="E192" s="134" t="s">
        <v>228</v>
      </c>
      <c r="F192" s="135" t="s">
        <v>229</v>
      </c>
      <c r="G192" s="136" t="s">
        <v>152</v>
      </c>
      <c r="H192" s="137">
        <v>50</v>
      </c>
      <c r="I192" s="138"/>
      <c r="J192" s="137">
        <f>ROUND(I192*H192,2)</f>
        <v>0</v>
      </c>
      <c r="K192" s="139"/>
      <c r="L192" s="32"/>
      <c r="M192" s="140" t="s">
        <v>1</v>
      </c>
      <c r="N192" s="141" t="s">
        <v>38</v>
      </c>
      <c r="P192" s="142">
        <f>O192*H192</f>
        <v>0</v>
      </c>
      <c r="Q192" s="142">
        <v>1.54E-2</v>
      </c>
      <c r="R192" s="142">
        <f>Q192*H192</f>
        <v>0.77</v>
      </c>
      <c r="S192" s="142">
        <v>0</v>
      </c>
      <c r="T192" s="143">
        <f>S192*H192</f>
        <v>0</v>
      </c>
      <c r="AR192" s="144" t="s">
        <v>144</v>
      </c>
      <c r="AT192" s="144" t="s">
        <v>140</v>
      </c>
      <c r="AU192" s="144" t="s">
        <v>83</v>
      </c>
      <c r="AY192" s="17" t="s">
        <v>137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81</v>
      </c>
      <c r="BK192" s="145">
        <f>ROUND(I192*H192,2)</f>
        <v>0</v>
      </c>
      <c r="BL192" s="17" t="s">
        <v>144</v>
      </c>
      <c r="BM192" s="144" t="s">
        <v>230</v>
      </c>
    </row>
    <row r="193" spans="2:65" s="12" customFormat="1">
      <c r="B193" s="146"/>
      <c r="D193" s="147" t="s">
        <v>146</v>
      </c>
      <c r="E193" s="148" t="s">
        <v>1</v>
      </c>
      <c r="F193" s="149" t="s">
        <v>231</v>
      </c>
      <c r="H193" s="148" t="s">
        <v>1</v>
      </c>
      <c r="I193" s="150"/>
      <c r="L193" s="146"/>
      <c r="M193" s="151"/>
      <c r="T193" s="152"/>
      <c r="AT193" s="148" t="s">
        <v>146</v>
      </c>
      <c r="AU193" s="148" t="s">
        <v>83</v>
      </c>
      <c r="AV193" s="12" t="s">
        <v>81</v>
      </c>
      <c r="AW193" s="12" t="s">
        <v>29</v>
      </c>
      <c r="AX193" s="12" t="s">
        <v>73</v>
      </c>
      <c r="AY193" s="148" t="s">
        <v>137</v>
      </c>
    </row>
    <row r="194" spans="2:65" s="13" customFormat="1">
      <c r="B194" s="153"/>
      <c r="D194" s="147" t="s">
        <v>146</v>
      </c>
      <c r="E194" s="154" t="s">
        <v>1</v>
      </c>
      <c r="F194" s="155" t="s">
        <v>232</v>
      </c>
      <c r="H194" s="156">
        <v>35</v>
      </c>
      <c r="I194" s="157"/>
      <c r="L194" s="153"/>
      <c r="M194" s="158"/>
      <c r="T194" s="159"/>
      <c r="AT194" s="154" t="s">
        <v>146</v>
      </c>
      <c r="AU194" s="154" t="s">
        <v>83</v>
      </c>
      <c r="AV194" s="13" t="s">
        <v>83</v>
      </c>
      <c r="AW194" s="13" t="s">
        <v>29</v>
      </c>
      <c r="AX194" s="13" t="s">
        <v>73</v>
      </c>
      <c r="AY194" s="154" t="s">
        <v>137</v>
      </c>
    </row>
    <row r="195" spans="2:65" s="15" customFormat="1">
      <c r="B195" s="167"/>
      <c r="D195" s="147" t="s">
        <v>146</v>
      </c>
      <c r="E195" s="168" t="s">
        <v>1</v>
      </c>
      <c r="F195" s="169" t="s">
        <v>233</v>
      </c>
      <c r="H195" s="170">
        <v>35</v>
      </c>
      <c r="I195" s="171"/>
      <c r="L195" s="167"/>
      <c r="M195" s="172"/>
      <c r="T195" s="173"/>
      <c r="AT195" s="168" t="s">
        <v>146</v>
      </c>
      <c r="AU195" s="168" t="s">
        <v>83</v>
      </c>
      <c r="AV195" s="15" t="s">
        <v>138</v>
      </c>
      <c r="AW195" s="15" t="s">
        <v>29</v>
      </c>
      <c r="AX195" s="15" t="s">
        <v>73</v>
      </c>
      <c r="AY195" s="168" t="s">
        <v>137</v>
      </c>
    </row>
    <row r="196" spans="2:65" s="12" customFormat="1">
      <c r="B196" s="146"/>
      <c r="D196" s="147" t="s">
        <v>146</v>
      </c>
      <c r="E196" s="148" t="s">
        <v>1</v>
      </c>
      <c r="F196" s="149" t="s">
        <v>234</v>
      </c>
      <c r="H196" s="148" t="s">
        <v>1</v>
      </c>
      <c r="I196" s="150"/>
      <c r="L196" s="146"/>
      <c r="M196" s="151"/>
      <c r="T196" s="152"/>
      <c r="AT196" s="148" t="s">
        <v>146</v>
      </c>
      <c r="AU196" s="148" t="s">
        <v>83</v>
      </c>
      <c r="AV196" s="12" t="s">
        <v>81</v>
      </c>
      <c r="AW196" s="12" t="s">
        <v>29</v>
      </c>
      <c r="AX196" s="12" t="s">
        <v>73</v>
      </c>
      <c r="AY196" s="148" t="s">
        <v>137</v>
      </c>
    </row>
    <row r="197" spans="2:65" s="13" customFormat="1">
      <c r="B197" s="153"/>
      <c r="D197" s="147" t="s">
        <v>146</v>
      </c>
      <c r="E197" s="154" t="s">
        <v>1</v>
      </c>
      <c r="F197" s="155" t="s">
        <v>235</v>
      </c>
      <c r="H197" s="156">
        <v>11.01</v>
      </c>
      <c r="I197" s="157"/>
      <c r="L197" s="153"/>
      <c r="M197" s="158"/>
      <c r="T197" s="159"/>
      <c r="AT197" s="154" t="s">
        <v>146</v>
      </c>
      <c r="AU197" s="154" t="s">
        <v>83</v>
      </c>
      <c r="AV197" s="13" t="s">
        <v>83</v>
      </c>
      <c r="AW197" s="13" t="s">
        <v>29</v>
      </c>
      <c r="AX197" s="13" t="s">
        <v>73</v>
      </c>
      <c r="AY197" s="154" t="s">
        <v>137</v>
      </c>
    </row>
    <row r="198" spans="2:65" s="12" customFormat="1">
      <c r="B198" s="146"/>
      <c r="D198" s="147" t="s">
        <v>146</v>
      </c>
      <c r="E198" s="148" t="s">
        <v>1</v>
      </c>
      <c r="F198" s="149" t="s">
        <v>147</v>
      </c>
      <c r="H198" s="148" t="s">
        <v>1</v>
      </c>
      <c r="I198" s="150"/>
      <c r="L198" s="146"/>
      <c r="M198" s="151"/>
      <c r="T198" s="152"/>
      <c r="AT198" s="148" t="s">
        <v>146</v>
      </c>
      <c r="AU198" s="148" t="s">
        <v>83</v>
      </c>
      <c r="AV198" s="12" t="s">
        <v>81</v>
      </c>
      <c r="AW198" s="12" t="s">
        <v>29</v>
      </c>
      <c r="AX198" s="12" t="s">
        <v>73</v>
      </c>
      <c r="AY198" s="148" t="s">
        <v>137</v>
      </c>
    </row>
    <row r="199" spans="2:65" s="13" customFormat="1">
      <c r="B199" s="153"/>
      <c r="D199" s="147" t="s">
        <v>146</v>
      </c>
      <c r="E199" s="154" t="s">
        <v>1</v>
      </c>
      <c r="F199" s="155" t="s">
        <v>236</v>
      </c>
      <c r="H199" s="156">
        <v>3.3</v>
      </c>
      <c r="I199" s="157"/>
      <c r="L199" s="153"/>
      <c r="M199" s="158"/>
      <c r="T199" s="159"/>
      <c r="AT199" s="154" t="s">
        <v>146</v>
      </c>
      <c r="AU199" s="154" t="s">
        <v>83</v>
      </c>
      <c r="AV199" s="13" t="s">
        <v>83</v>
      </c>
      <c r="AW199" s="13" t="s">
        <v>29</v>
      </c>
      <c r="AX199" s="13" t="s">
        <v>73</v>
      </c>
      <c r="AY199" s="154" t="s">
        <v>137</v>
      </c>
    </row>
    <row r="200" spans="2:65" s="13" customFormat="1">
      <c r="B200" s="153"/>
      <c r="D200" s="147" t="s">
        <v>146</v>
      </c>
      <c r="E200" s="154" t="s">
        <v>1</v>
      </c>
      <c r="F200" s="155" t="s">
        <v>237</v>
      </c>
      <c r="H200" s="156">
        <v>0.69</v>
      </c>
      <c r="I200" s="157"/>
      <c r="L200" s="153"/>
      <c r="M200" s="158"/>
      <c r="T200" s="159"/>
      <c r="AT200" s="154" t="s">
        <v>146</v>
      </c>
      <c r="AU200" s="154" t="s">
        <v>83</v>
      </c>
      <c r="AV200" s="13" t="s">
        <v>83</v>
      </c>
      <c r="AW200" s="13" t="s">
        <v>29</v>
      </c>
      <c r="AX200" s="13" t="s">
        <v>73</v>
      </c>
      <c r="AY200" s="154" t="s">
        <v>137</v>
      </c>
    </row>
    <row r="201" spans="2:65" s="15" customFormat="1">
      <c r="B201" s="167"/>
      <c r="D201" s="147" t="s">
        <v>146</v>
      </c>
      <c r="E201" s="168" t="s">
        <v>1</v>
      </c>
      <c r="F201" s="169" t="s">
        <v>233</v>
      </c>
      <c r="H201" s="170">
        <v>14.999999999999998</v>
      </c>
      <c r="I201" s="171"/>
      <c r="L201" s="167"/>
      <c r="M201" s="172"/>
      <c r="T201" s="173"/>
      <c r="AT201" s="168" t="s">
        <v>146</v>
      </c>
      <c r="AU201" s="168" t="s">
        <v>83</v>
      </c>
      <c r="AV201" s="15" t="s">
        <v>138</v>
      </c>
      <c r="AW201" s="15" t="s">
        <v>29</v>
      </c>
      <c r="AX201" s="15" t="s">
        <v>73</v>
      </c>
      <c r="AY201" s="168" t="s">
        <v>137</v>
      </c>
    </row>
    <row r="202" spans="2:65" s="14" customFormat="1">
      <c r="B202" s="160"/>
      <c r="D202" s="147" t="s">
        <v>146</v>
      </c>
      <c r="E202" s="161" t="s">
        <v>1</v>
      </c>
      <c r="F202" s="162" t="s">
        <v>149</v>
      </c>
      <c r="H202" s="163">
        <v>49.999999999999993</v>
      </c>
      <c r="I202" s="164"/>
      <c r="L202" s="160"/>
      <c r="M202" s="165"/>
      <c r="T202" s="166"/>
      <c r="AT202" s="161" t="s">
        <v>146</v>
      </c>
      <c r="AU202" s="161" t="s">
        <v>83</v>
      </c>
      <c r="AV202" s="14" t="s">
        <v>144</v>
      </c>
      <c r="AW202" s="14" t="s">
        <v>29</v>
      </c>
      <c r="AX202" s="14" t="s">
        <v>81</v>
      </c>
      <c r="AY202" s="161" t="s">
        <v>137</v>
      </c>
    </row>
    <row r="203" spans="2:65" s="1" customFormat="1" ht="24.2" customHeight="1">
      <c r="B203" s="32"/>
      <c r="C203" s="133" t="s">
        <v>238</v>
      </c>
      <c r="D203" s="133" t="s">
        <v>140</v>
      </c>
      <c r="E203" s="134" t="s">
        <v>239</v>
      </c>
      <c r="F203" s="135" t="s">
        <v>240</v>
      </c>
      <c r="G203" s="136" t="s">
        <v>152</v>
      </c>
      <c r="H203" s="137">
        <v>300</v>
      </c>
      <c r="I203" s="138"/>
      <c r="J203" s="137">
        <f>ROUND(I203*H203,2)</f>
        <v>0</v>
      </c>
      <c r="K203" s="139"/>
      <c r="L203" s="32"/>
      <c r="M203" s="140" t="s">
        <v>1</v>
      </c>
      <c r="N203" s="141" t="s">
        <v>38</v>
      </c>
      <c r="P203" s="142">
        <f>O203*H203</f>
        <v>0</v>
      </c>
      <c r="Q203" s="142">
        <v>7.9000000000000008E-3</v>
      </c>
      <c r="R203" s="142">
        <f>Q203*H203</f>
        <v>2.37</v>
      </c>
      <c r="S203" s="142">
        <v>0</v>
      </c>
      <c r="T203" s="143">
        <f>S203*H203</f>
        <v>0</v>
      </c>
      <c r="AR203" s="144" t="s">
        <v>144</v>
      </c>
      <c r="AT203" s="144" t="s">
        <v>140</v>
      </c>
      <c r="AU203" s="144" t="s">
        <v>83</v>
      </c>
      <c r="AY203" s="17" t="s">
        <v>137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81</v>
      </c>
      <c r="BK203" s="145">
        <f>ROUND(I203*H203,2)</f>
        <v>0</v>
      </c>
      <c r="BL203" s="17" t="s">
        <v>144</v>
      </c>
      <c r="BM203" s="144" t="s">
        <v>241</v>
      </c>
    </row>
    <row r="204" spans="2:65" s="13" customFormat="1">
      <c r="B204" s="153"/>
      <c r="D204" s="147" t="s">
        <v>146</v>
      </c>
      <c r="E204" s="154" t="s">
        <v>1</v>
      </c>
      <c r="F204" s="155" t="s">
        <v>242</v>
      </c>
      <c r="H204" s="156">
        <v>300</v>
      </c>
      <c r="I204" s="157"/>
      <c r="L204" s="153"/>
      <c r="M204" s="158"/>
      <c r="T204" s="159"/>
      <c r="AT204" s="154" t="s">
        <v>146</v>
      </c>
      <c r="AU204" s="154" t="s">
        <v>83</v>
      </c>
      <c r="AV204" s="13" t="s">
        <v>83</v>
      </c>
      <c r="AW204" s="13" t="s">
        <v>29</v>
      </c>
      <c r="AX204" s="13" t="s">
        <v>73</v>
      </c>
      <c r="AY204" s="154" t="s">
        <v>137</v>
      </c>
    </row>
    <row r="205" spans="2:65" s="14" customFormat="1">
      <c r="B205" s="160"/>
      <c r="D205" s="147" t="s">
        <v>146</v>
      </c>
      <c r="E205" s="161" t="s">
        <v>1</v>
      </c>
      <c r="F205" s="162" t="s">
        <v>149</v>
      </c>
      <c r="H205" s="163">
        <v>300</v>
      </c>
      <c r="I205" s="164"/>
      <c r="L205" s="160"/>
      <c r="M205" s="165"/>
      <c r="T205" s="166"/>
      <c r="AT205" s="161" t="s">
        <v>146</v>
      </c>
      <c r="AU205" s="161" t="s">
        <v>83</v>
      </c>
      <c r="AV205" s="14" t="s">
        <v>144</v>
      </c>
      <c r="AW205" s="14" t="s">
        <v>29</v>
      </c>
      <c r="AX205" s="14" t="s">
        <v>81</v>
      </c>
      <c r="AY205" s="161" t="s">
        <v>137</v>
      </c>
    </row>
    <row r="206" spans="2:65" s="1" customFormat="1" ht="24.2" customHeight="1">
      <c r="B206" s="32"/>
      <c r="C206" s="133" t="s">
        <v>243</v>
      </c>
      <c r="D206" s="133" t="s">
        <v>140</v>
      </c>
      <c r="E206" s="134" t="s">
        <v>244</v>
      </c>
      <c r="F206" s="135" t="s">
        <v>245</v>
      </c>
      <c r="G206" s="136" t="s">
        <v>152</v>
      </c>
      <c r="H206" s="137">
        <v>428</v>
      </c>
      <c r="I206" s="138"/>
      <c r="J206" s="137">
        <f>ROUND(I206*H206,2)</f>
        <v>0</v>
      </c>
      <c r="K206" s="139"/>
      <c r="L206" s="32"/>
      <c r="M206" s="140" t="s">
        <v>1</v>
      </c>
      <c r="N206" s="141" t="s">
        <v>38</v>
      </c>
      <c r="P206" s="142">
        <f>O206*H206</f>
        <v>0</v>
      </c>
      <c r="Q206" s="142">
        <v>3.0000000000000001E-3</v>
      </c>
      <c r="R206" s="142">
        <f>Q206*H206</f>
        <v>1.284</v>
      </c>
      <c r="S206" s="142">
        <v>0</v>
      </c>
      <c r="T206" s="143">
        <f>S206*H206</f>
        <v>0</v>
      </c>
      <c r="AR206" s="144" t="s">
        <v>144</v>
      </c>
      <c r="AT206" s="144" t="s">
        <v>140</v>
      </c>
      <c r="AU206" s="144" t="s">
        <v>83</v>
      </c>
      <c r="AY206" s="17" t="s">
        <v>137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81</v>
      </c>
      <c r="BK206" s="145">
        <f>ROUND(I206*H206,2)</f>
        <v>0</v>
      </c>
      <c r="BL206" s="17" t="s">
        <v>144</v>
      </c>
      <c r="BM206" s="144" t="s">
        <v>246</v>
      </c>
    </row>
    <row r="207" spans="2:65" s="12" customFormat="1">
      <c r="B207" s="146"/>
      <c r="D207" s="147" t="s">
        <v>146</v>
      </c>
      <c r="E207" s="148" t="s">
        <v>1</v>
      </c>
      <c r="F207" s="149" t="s">
        <v>247</v>
      </c>
      <c r="H207" s="148" t="s">
        <v>1</v>
      </c>
      <c r="I207" s="150"/>
      <c r="L207" s="146"/>
      <c r="M207" s="151"/>
      <c r="T207" s="152"/>
      <c r="AT207" s="148" t="s">
        <v>146</v>
      </c>
      <c r="AU207" s="148" t="s">
        <v>83</v>
      </c>
      <c r="AV207" s="12" t="s">
        <v>81</v>
      </c>
      <c r="AW207" s="12" t="s">
        <v>29</v>
      </c>
      <c r="AX207" s="12" t="s">
        <v>73</v>
      </c>
      <c r="AY207" s="148" t="s">
        <v>137</v>
      </c>
    </row>
    <row r="208" spans="2:65" s="13" customFormat="1">
      <c r="B208" s="153"/>
      <c r="D208" s="147" t="s">
        <v>146</v>
      </c>
      <c r="E208" s="154" t="s">
        <v>1</v>
      </c>
      <c r="F208" s="155" t="s">
        <v>248</v>
      </c>
      <c r="H208" s="156">
        <v>371</v>
      </c>
      <c r="I208" s="157"/>
      <c r="L208" s="153"/>
      <c r="M208" s="158"/>
      <c r="T208" s="159"/>
      <c r="AT208" s="154" t="s">
        <v>146</v>
      </c>
      <c r="AU208" s="154" t="s">
        <v>83</v>
      </c>
      <c r="AV208" s="13" t="s">
        <v>83</v>
      </c>
      <c r="AW208" s="13" t="s">
        <v>29</v>
      </c>
      <c r="AX208" s="13" t="s">
        <v>73</v>
      </c>
      <c r="AY208" s="154" t="s">
        <v>137</v>
      </c>
    </row>
    <row r="209" spans="2:65" s="12" customFormat="1">
      <c r="B209" s="146"/>
      <c r="D209" s="147" t="s">
        <v>146</v>
      </c>
      <c r="E209" s="148" t="s">
        <v>1</v>
      </c>
      <c r="F209" s="149" t="s">
        <v>249</v>
      </c>
      <c r="H209" s="148" t="s">
        <v>1</v>
      </c>
      <c r="I209" s="150"/>
      <c r="L209" s="146"/>
      <c r="M209" s="151"/>
      <c r="T209" s="152"/>
      <c r="AT209" s="148" t="s">
        <v>146</v>
      </c>
      <c r="AU209" s="148" t="s">
        <v>83</v>
      </c>
      <c r="AV209" s="12" t="s">
        <v>81</v>
      </c>
      <c r="AW209" s="12" t="s">
        <v>29</v>
      </c>
      <c r="AX209" s="12" t="s">
        <v>73</v>
      </c>
      <c r="AY209" s="148" t="s">
        <v>137</v>
      </c>
    </row>
    <row r="210" spans="2:65" s="13" customFormat="1">
      <c r="B210" s="153"/>
      <c r="D210" s="147" t="s">
        <v>146</v>
      </c>
      <c r="E210" s="154" t="s">
        <v>1</v>
      </c>
      <c r="F210" s="155" t="s">
        <v>250</v>
      </c>
      <c r="H210" s="156">
        <v>50</v>
      </c>
      <c r="I210" s="157"/>
      <c r="L210" s="153"/>
      <c r="M210" s="158"/>
      <c r="T210" s="159"/>
      <c r="AT210" s="154" t="s">
        <v>146</v>
      </c>
      <c r="AU210" s="154" t="s">
        <v>83</v>
      </c>
      <c r="AV210" s="13" t="s">
        <v>83</v>
      </c>
      <c r="AW210" s="13" t="s">
        <v>29</v>
      </c>
      <c r="AX210" s="13" t="s">
        <v>73</v>
      </c>
      <c r="AY210" s="154" t="s">
        <v>137</v>
      </c>
    </row>
    <row r="211" spans="2:65" s="15" customFormat="1">
      <c r="B211" s="167"/>
      <c r="D211" s="147" t="s">
        <v>146</v>
      </c>
      <c r="E211" s="168" t="s">
        <v>1</v>
      </c>
      <c r="F211" s="169" t="s">
        <v>233</v>
      </c>
      <c r="H211" s="170">
        <v>421</v>
      </c>
      <c r="I211" s="171"/>
      <c r="L211" s="167"/>
      <c r="M211" s="172"/>
      <c r="T211" s="173"/>
      <c r="AT211" s="168" t="s">
        <v>146</v>
      </c>
      <c r="AU211" s="168" t="s">
        <v>83</v>
      </c>
      <c r="AV211" s="15" t="s">
        <v>138</v>
      </c>
      <c r="AW211" s="15" t="s">
        <v>29</v>
      </c>
      <c r="AX211" s="15" t="s">
        <v>73</v>
      </c>
      <c r="AY211" s="168" t="s">
        <v>137</v>
      </c>
    </row>
    <row r="212" spans="2:65" s="12" customFormat="1">
      <c r="B212" s="146"/>
      <c r="D212" s="147" t="s">
        <v>146</v>
      </c>
      <c r="E212" s="148" t="s">
        <v>1</v>
      </c>
      <c r="F212" s="149" t="s">
        <v>222</v>
      </c>
      <c r="H212" s="148" t="s">
        <v>1</v>
      </c>
      <c r="I212" s="150"/>
      <c r="L212" s="146"/>
      <c r="M212" s="151"/>
      <c r="T212" s="152"/>
      <c r="AT212" s="148" t="s">
        <v>146</v>
      </c>
      <c r="AU212" s="148" t="s">
        <v>83</v>
      </c>
      <c r="AV212" s="12" t="s">
        <v>81</v>
      </c>
      <c r="AW212" s="12" t="s">
        <v>29</v>
      </c>
      <c r="AX212" s="12" t="s">
        <v>73</v>
      </c>
      <c r="AY212" s="148" t="s">
        <v>137</v>
      </c>
    </row>
    <row r="213" spans="2:65" s="13" customFormat="1">
      <c r="B213" s="153"/>
      <c r="D213" s="147" t="s">
        <v>146</v>
      </c>
      <c r="E213" s="154" t="s">
        <v>1</v>
      </c>
      <c r="F213" s="155" t="s">
        <v>251</v>
      </c>
      <c r="H213" s="156">
        <v>99.3</v>
      </c>
      <c r="I213" s="157"/>
      <c r="L213" s="153"/>
      <c r="M213" s="158"/>
      <c r="T213" s="159"/>
      <c r="AT213" s="154" t="s">
        <v>146</v>
      </c>
      <c r="AU213" s="154" t="s">
        <v>83</v>
      </c>
      <c r="AV213" s="13" t="s">
        <v>83</v>
      </c>
      <c r="AW213" s="13" t="s">
        <v>29</v>
      </c>
      <c r="AX213" s="13" t="s">
        <v>73</v>
      </c>
      <c r="AY213" s="154" t="s">
        <v>137</v>
      </c>
    </row>
    <row r="214" spans="2:65" s="12" customFormat="1">
      <c r="B214" s="146"/>
      <c r="D214" s="147" t="s">
        <v>146</v>
      </c>
      <c r="E214" s="148" t="s">
        <v>1</v>
      </c>
      <c r="F214" s="149" t="s">
        <v>252</v>
      </c>
      <c r="H214" s="148" t="s">
        <v>1</v>
      </c>
      <c r="I214" s="150"/>
      <c r="L214" s="146"/>
      <c r="M214" s="151"/>
      <c r="T214" s="152"/>
      <c r="AT214" s="148" t="s">
        <v>146</v>
      </c>
      <c r="AU214" s="148" t="s">
        <v>83</v>
      </c>
      <c r="AV214" s="12" t="s">
        <v>81</v>
      </c>
      <c r="AW214" s="12" t="s">
        <v>29</v>
      </c>
      <c r="AX214" s="12" t="s">
        <v>73</v>
      </c>
      <c r="AY214" s="148" t="s">
        <v>137</v>
      </c>
    </row>
    <row r="215" spans="2:65" s="13" customFormat="1">
      <c r="B215" s="153"/>
      <c r="D215" s="147" t="s">
        <v>146</v>
      </c>
      <c r="E215" s="154" t="s">
        <v>1</v>
      </c>
      <c r="F215" s="155" t="s">
        <v>253</v>
      </c>
      <c r="H215" s="156">
        <v>-92.6</v>
      </c>
      <c r="I215" s="157"/>
      <c r="L215" s="153"/>
      <c r="M215" s="158"/>
      <c r="T215" s="159"/>
      <c r="AT215" s="154" t="s">
        <v>146</v>
      </c>
      <c r="AU215" s="154" t="s">
        <v>83</v>
      </c>
      <c r="AV215" s="13" t="s">
        <v>83</v>
      </c>
      <c r="AW215" s="13" t="s">
        <v>29</v>
      </c>
      <c r="AX215" s="13" t="s">
        <v>73</v>
      </c>
      <c r="AY215" s="154" t="s">
        <v>137</v>
      </c>
    </row>
    <row r="216" spans="2:65" s="13" customFormat="1">
      <c r="B216" s="153"/>
      <c r="D216" s="147" t="s">
        <v>146</v>
      </c>
      <c r="E216" s="154" t="s">
        <v>1</v>
      </c>
      <c r="F216" s="155" t="s">
        <v>254</v>
      </c>
      <c r="H216" s="156">
        <v>0.3</v>
      </c>
      <c r="I216" s="157"/>
      <c r="L216" s="153"/>
      <c r="M216" s="158"/>
      <c r="T216" s="159"/>
      <c r="AT216" s="154" t="s">
        <v>146</v>
      </c>
      <c r="AU216" s="154" t="s">
        <v>83</v>
      </c>
      <c r="AV216" s="13" t="s">
        <v>83</v>
      </c>
      <c r="AW216" s="13" t="s">
        <v>29</v>
      </c>
      <c r="AX216" s="13" t="s">
        <v>73</v>
      </c>
      <c r="AY216" s="154" t="s">
        <v>137</v>
      </c>
    </row>
    <row r="217" spans="2:65" s="14" customFormat="1">
      <c r="B217" s="160"/>
      <c r="D217" s="147" t="s">
        <v>146</v>
      </c>
      <c r="E217" s="161" t="s">
        <v>1</v>
      </c>
      <c r="F217" s="162" t="s">
        <v>149</v>
      </c>
      <c r="H217" s="163">
        <v>427.99999999999994</v>
      </c>
      <c r="I217" s="164"/>
      <c r="L217" s="160"/>
      <c r="M217" s="165"/>
      <c r="T217" s="166"/>
      <c r="AT217" s="161" t="s">
        <v>146</v>
      </c>
      <c r="AU217" s="161" t="s">
        <v>83</v>
      </c>
      <c r="AV217" s="14" t="s">
        <v>144</v>
      </c>
      <c r="AW217" s="14" t="s">
        <v>29</v>
      </c>
      <c r="AX217" s="14" t="s">
        <v>81</v>
      </c>
      <c r="AY217" s="161" t="s">
        <v>137</v>
      </c>
    </row>
    <row r="218" spans="2:65" s="1" customFormat="1" ht="24.2" customHeight="1">
      <c r="B218" s="32"/>
      <c r="C218" s="133" t="s">
        <v>255</v>
      </c>
      <c r="D218" s="133" t="s">
        <v>140</v>
      </c>
      <c r="E218" s="134" t="s">
        <v>256</v>
      </c>
      <c r="F218" s="135" t="s">
        <v>257</v>
      </c>
      <c r="G218" s="136" t="s">
        <v>152</v>
      </c>
      <c r="H218" s="137">
        <v>371</v>
      </c>
      <c r="I218" s="138"/>
      <c r="J218" s="137">
        <f>ROUND(I218*H218,2)</f>
        <v>0</v>
      </c>
      <c r="K218" s="139"/>
      <c r="L218" s="32"/>
      <c r="M218" s="140" t="s">
        <v>1</v>
      </c>
      <c r="N218" s="141" t="s">
        <v>38</v>
      </c>
      <c r="P218" s="142">
        <f>O218*H218</f>
        <v>0</v>
      </c>
      <c r="Q218" s="142">
        <v>5.1999999999999998E-3</v>
      </c>
      <c r="R218" s="142">
        <f>Q218*H218</f>
        <v>1.9291999999999998</v>
      </c>
      <c r="S218" s="142">
        <v>0</v>
      </c>
      <c r="T218" s="143">
        <f>S218*H218</f>
        <v>0</v>
      </c>
      <c r="AR218" s="144" t="s">
        <v>144</v>
      </c>
      <c r="AT218" s="144" t="s">
        <v>140</v>
      </c>
      <c r="AU218" s="144" t="s">
        <v>83</v>
      </c>
      <c r="AY218" s="17" t="s">
        <v>137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81</v>
      </c>
      <c r="BK218" s="145">
        <f>ROUND(I218*H218,2)</f>
        <v>0</v>
      </c>
      <c r="BL218" s="17" t="s">
        <v>144</v>
      </c>
      <c r="BM218" s="144" t="s">
        <v>258</v>
      </c>
    </row>
    <row r="219" spans="2:65" s="12" customFormat="1">
      <c r="B219" s="146"/>
      <c r="D219" s="147" t="s">
        <v>146</v>
      </c>
      <c r="E219" s="148" t="s">
        <v>1</v>
      </c>
      <c r="F219" s="149" t="s">
        <v>202</v>
      </c>
      <c r="H219" s="148" t="s">
        <v>1</v>
      </c>
      <c r="I219" s="150"/>
      <c r="L219" s="146"/>
      <c r="M219" s="151"/>
      <c r="T219" s="152"/>
      <c r="AT219" s="148" t="s">
        <v>146</v>
      </c>
      <c r="AU219" s="148" t="s">
        <v>83</v>
      </c>
      <c r="AV219" s="12" t="s">
        <v>81</v>
      </c>
      <c r="AW219" s="12" t="s">
        <v>29</v>
      </c>
      <c r="AX219" s="12" t="s">
        <v>73</v>
      </c>
      <c r="AY219" s="148" t="s">
        <v>137</v>
      </c>
    </row>
    <row r="220" spans="2:65" s="13" customFormat="1">
      <c r="B220" s="153"/>
      <c r="D220" s="147" t="s">
        <v>146</v>
      </c>
      <c r="E220" s="154" t="s">
        <v>1</v>
      </c>
      <c r="F220" s="155" t="s">
        <v>248</v>
      </c>
      <c r="H220" s="156">
        <v>371</v>
      </c>
      <c r="I220" s="157"/>
      <c r="L220" s="153"/>
      <c r="M220" s="158"/>
      <c r="T220" s="159"/>
      <c r="AT220" s="154" t="s">
        <v>146</v>
      </c>
      <c r="AU220" s="154" t="s">
        <v>83</v>
      </c>
      <c r="AV220" s="13" t="s">
        <v>83</v>
      </c>
      <c r="AW220" s="13" t="s">
        <v>29</v>
      </c>
      <c r="AX220" s="13" t="s">
        <v>73</v>
      </c>
      <c r="AY220" s="154" t="s">
        <v>137</v>
      </c>
    </row>
    <row r="221" spans="2:65" s="14" customFormat="1">
      <c r="B221" s="160"/>
      <c r="D221" s="147" t="s">
        <v>146</v>
      </c>
      <c r="E221" s="161" t="s">
        <v>1</v>
      </c>
      <c r="F221" s="162" t="s">
        <v>149</v>
      </c>
      <c r="H221" s="163">
        <v>371</v>
      </c>
      <c r="I221" s="164"/>
      <c r="L221" s="160"/>
      <c r="M221" s="165"/>
      <c r="T221" s="166"/>
      <c r="AT221" s="161" t="s">
        <v>146</v>
      </c>
      <c r="AU221" s="161" t="s">
        <v>83</v>
      </c>
      <c r="AV221" s="14" t="s">
        <v>144</v>
      </c>
      <c r="AW221" s="14" t="s">
        <v>29</v>
      </c>
      <c r="AX221" s="14" t="s">
        <v>81</v>
      </c>
      <c r="AY221" s="161" t="s">
        <v>137</v>
      </c>
    </row>
    <row r="222" spans="2:65" s="1" customFormat="1" ht="33" customHeight="1">
      <c r="B222" s="32"/>
      <c r="C222" s="133" t="s">
        <v>259</v>
      </c>
      <c r="D222" s="133" t="s">
        <v>140</v>
      </c>
      <c r="E222" s="134" t="s">
        <v>260</v>
      </c>
      <c r="F222" s="135" t="s">
        <v>261</v>
      </c>
      <c r="G222" s="136" t="s">
        <v>152</v>
      </c>
      <c r="H222" s="137">
        <v>742</v>
      </c>
      <c r="I222" s="138"/>
      <c r="J222" s="137">
        <f>ROUND(I222*H222,2)</f>
        <v>0</v>
      </c>
      <c r="K222" s="139"/>
      <c r="L222" s="32"/>
      <c r="M222" s="140" t="s">
        <v>1</v>
      </c>
      <c r="N222" s="141" t="s">
        <v>38</v>
      </c>
      <c r="P222" s="142">
        <f>O222*H222</f>
        <v>0</v>
      </c>
      <c r="Q222" s="142">
        <v>2.0999999999999999E-3</v>
      </c>
      <c r="R222" s="142">
        <f>Q222*H222</f>
        <v>1.5581999999999998</v>
      </c>
      <c r="S222" s="142">
        <v>0</v>
      </c>
      <c r="T222" s="143">
        <f>S222*H222</f>
        <v>0</v>
      </c>
      <c r="AR222" s="144" t="s">
        <v>144</v>
      </c>
      <c r="AT222" s="144" t="s">
        <v>140</v>
      </c>
      <c r="AU222" s="144" t="s">
        <v>83</v>
      </c>
      <c r="AY222" s="17" t="s">
        <v>137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81</v>
      </c>
      <c r="BK222" s="145">
        <f>ROUND(I222*H222,2)</f>
        <v>0</v>
      </c>
      <c r="BL222" s="17" t="s">
        <v>144</v>
      </c>
      <c r="BM222" s="144" t="s">
        <v>262</v>
      </c>
    </row>
    <row r="223" spans="2:65" s="13" customFormat="1">
      <c r="B223" s="153"/>
      <c r="D223" s="147" t="s">
        <v>146</v>
      </c>
      <c r="E223" s="154" t="s">
        <v>1</v>
      </c>
      <c r="F223" s="155" t="s">
        <v>263</v>
      </c>
      <c r="H223" s="156">
        <v>742</v>
      </c>
      <c r="I223" s="157"/>
      <c r="L223" s="153"/>
      <c r="M223" s="158"/>
      <c r="T223" s="159"/>
      <c r="AT223" s="154" t="s">
        <v>146</v>
      </c>
      <c r="AU223" s="154" t="s">
        <v>83</v>
      </c>
      <c r="AV223" s="13" t="s">
        <v>83</v>
      </c>
      <c r="AW223" s="13" t="s">
        <v>29</v>
      </c>
      <c r="AX223" s="13" t="s">
        <v>73</v>
      </c>
      <c r="AY223" s="154" t="s">
        <v>137</v>
      </c>
    </row>
    <row r="224" spans="2:65" s="14" customFormat="1">
      <c r="B224" s="160"/>
      <c r="D224" s="147" t="s">
        <v>146</v>
      </c>
      <c r="E224" s="161" t="s">
        <v>1</v>
      </c>
      <c r="F224" s="162" t="s">
        <v>149</v>
      </c>
      <c r="H224" s="163">
        <v>742</v>
      </c>
      <c r="I224" s="164"/>
      <c r="L224" s="160"/>
      <c r="M224" s="165"/>
      <c r="T224" s="166"/>
      <c r="AT224" s="161" t="s">
        <v>146</v>
      </c>
      <c r="AU224" s="161" t="s">
        <v>83</v>
      </c>
      <c r="AV224" s="14" t="s">
        <v>144</v>
      </c>
      <c r="AW224" s="14" t="s">
        <v>29</v>
      </c>
      <c r="AX224" s="14" t="s">
        <v>81</v>
      </c>
      <c r="AY224" s="161" t="s">
        <v>137</v>
      </c>
    </row>
    <row r="225" spans="2:65" s="1" customFormat="1" ht="16.5" customHeight="1">
      <c r="B225" s="32"/>
      <c r="C225" s="133" t="s">
        <v>7</v>
      </c>
      <c r="D225" s="133" t="s">
        <v>140</v>
      </c>
      <c r="E225" s="134" t="s">
        <v>264</v>
      </c>
      <c r="F225" s="135" t="s">
        <v>265</v>
      </c>
      <c r="G225" s="136" t="s">
        <v>152</v>
      </c>
      <c r="H225" s="137">
        <v>570</v>
      </c>
      <c r="I225" s="138"/>
      <c r="J225" s="137">
        <f>ROUND(I225*H225,2)</f>
        <v>0</v>
      </c>
      <c r="K225" s="139"/>
      <c r="L225" s="32"/>
      <c r="M225" s="140" t="s">
        <v>1</v>
      </c>
      <c r="N225" s="141" t="s">
        <v>38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144</v>
      </c>
      <c r="AT225" s="144" t="s">
        <v>140</v>
      </c>
      <c r="AU225" s="144" t="s">
        <v>83</v>
      </c>
      <c r="AY225" s="17" t="s">
        <v>137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81</v>
      </c>
      <c r="BK225" s="145">
        <f>ROUND(I225*H225,2)</f>
        <v>0</v>
      </c>
      <c r="BL225" s="17" t="s">
        <v>144</v>
      </c>
      <c r="BM225" s="144" t="s">
        <v>266</v>
      </c>
    </row>
    <row r="226" spans="2:65" s="13" customFormat="1">
      <c r="B226" s="153"/>
      <c r="D226" s="147" t="s">
        <v>146</v>
      </c>
      <c r="E226" s="154" t="s">
        <v>1</v>
      </c>
      <c r="F226" s="155" t="s">
        <v>267</v>
      </c>
      <c r="H226" s="156">
        <v>570</v>
      </c>
      <c r="I226" s="157"/>
      <c r="L226" s="153"/>
      <c r="M226" s="158"/>
      <c r="T226" s="159"/>
      <c r="AT226" s="154" t="s">
        <v>146</v>
      </c>
      <c r="AU226" s="154" t="s">
        <v>83</v>
      </c>
      <c r="AV226" s="13" t="s">
        <v>83</v>
      </c>
      <c r="AW226" s="13" t="s">
        <v>29</v>
      </c>
      <c r="AX226" s="13" t="s">
        <v>73</v>
      </c>
      <c r="AY226" s="154" t="s">
        <v>137</v>
      </c>
    </row>
    <row r="227" spans="2:65" s="14" customFormat="1">
      <c r="B227" s="160"/>
      <c r="D227" s="147" t="s">
        <v>146</v>
      </c>
      <c r="E227" s="161" t="s">
        <v>1</v>
      </c>
      <c r="F227" s="162" t="s">
        <v>149</v>
      </c>
      <c r="H227" s="163">
        <v>570</v>
      </c>
      <c r="I227" s="164"/>
      <c r="L227" s="160"/>
      <c r="M227" s="165"/>
      <c r="T227" s="166"/>
      <c r="AT227" s="161" t="s">
        <v>146</v>
      </c>
      <c r="AU227" s="161" t="s">
        <v>83</v>
      </c>
      <c r="AV227" s="14" t="s">
        <v>144</v>
      </c>
      <c r="AW227" s="14" t="s">
        <v>29</v>
      </c>
      <c r="AX227" s="14" t="s">
        <v>81</v>
      </c>
      <c r="AY227" s="161" t="s">
        <v>137</v>
      </c>
    </row>
    <row r="228" spans="2:65" s="1" customFormat="1" ht="24.2" customHeight="1">
      <c r="B228" s="32"/>
      <c r="C228" s="133" t="s">
        <v>268</v>
      </c>
      <c r="D228" s="133" t="s">
        <v>140</v>
      </c>
      <c r="E228" s="134" t="s">
        <v>269</v>
      </c>
      <c r="F228" s="135" t="s">
        <v>270</v>
      </c>
      <c r="G228" s="136" t="s">
        <v>173</v>
      </c>
      <c r="H228" s="137">
        <v>118</v>
      </c>
      <c r="I228" s="138"/>
      <c r="J228" s="137">
        <f>ROUND(I228*H228,2)</f>
        <v>0</v>
      </c>
      <c r="K228" s="139"/>
      <c r="L228" s="32"/>
      <c r="M228" s="140" t="s">
        <v>1</v>
      </c>
      <c r="N228" s="141" t="s">
        <v>38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144</v>
      </c>
      <c r="AT228" s="144" t="s">
        <v>140</v>
      </c>
      <c r="AU228" s="144" t="s">
        <v>83</v>
      </c>
      <c r="AY228" s="17" t="s">
        <v>137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81</v>
      </c>
      <c r="BK228" s="145">
        <f>ROUND(I228*H228,2)</f>
        <v>0</v>
      </c>
      <c r="BL228" s="17" t="s">
        <v>144</v>
      </c>
      <c r="BM228" s="144" t="s">
        <v>271</v>
      </c>
    </row>
    <row r="229" spans="2:65" s="13" customFormat="1">
      <c r="B229" s="153"/>
      <c r="D229" s="147" t="s">
        <v>146</v>
      </c>
      <c r="E229" s="154" t="s">
        <v>1</v>
      </c>
      <c r="F229" s="155" t="s">
        <v>272</v>
      </c>
      <c r="H229" s="156">
        <v>117.35</v>
      </c>
      <c r="I229" s="157"/>
      <c r="L229" s="153"/>
      <c r="M229" s="158"/>
      <c r="T229" s="159"/>
      <c r="AT229" s="154" t="s">
        <v>146</v>
      </c>
      <c r="AU229" s="154" t="s">
        <v>83</v>
      </c>
      <c r="AV229" s="13" t="s">
        <v>83</v>
      </c>
      <c r="AW229" s="13" t="s">
        <v>29</v>
      </c>
      <c r="AX229" s="13" t="s">
        <v>73</v>
      </c>
      <c r="AY229" s="154" t="s">
        <v>137</v>
      </c>
    </row>
    <row r="230" spans="2:65" s="13" customFormat="1">
      <c r="B230" s="153"/>
      <c r="D230" s="147" t="s">
        <v>146</v>
      </c>
      <c r="E230" s="154" t="s">
        <v>1</v>
      </c>
      <c r="F230" s="155" t="s">
        <v>273</v>
      </c>
      <c r="H230" s="156">
        <v>0.65</v>
      </c>
      <c r="I230" s="157"/>
      <c r="L230" s="153"/>
      <c r="M230" s="158"/>
      <c r="T230" s="159"/>
      <c r="AT230" s="154" t="s">
        <v>146</v>
      </c>
      <c r="AU230" s="154" t="s">
        <v>83</v>
      </c>
      <c r="AV230" s="13" t="s">
        <v>83</v>
      </c>
      <c r="AW230" s="13" t="s">
        <v>29</v>
      </c>
      <c r="AX230" s="13" t="s">
        <v>73</v>
      </c>
      <c r="AY230" s="154" t="s">
        <v>137</v>
      </c>
    </row>
    <row r="231" spans="2:65" s="14" customFormat="1">
      <c r="B231" s="160"/>
      <c r="D231" s="147" t="s">
        <v>146</v>
      </c>
      <c r="E231" s="161" t="s">
        <v>1</v>
      </c>
      <c r="F231" s="162" t="s">
        <v>149</v>
      </c>
      <c r="H231" s="163">
        <v>118</v>
      </c>
      <c r="I231" s="164"/>
      <c r="L231" s="160"/>
      <c r="M231" s="165"/>
      <c r="T231" s="166"/>
      <c r="AT231" s="161" t="s">
        <v>146</v>
      </c>
      <c r="AU231" s="161" t="s">
        <v>83</v>
      </c>
      <c r="AV231" s="14" t="s">
        <v>144</v>
      </c>
      <c r="AW231" s="14" t="s">
        <v>29</v>
      </c>
      <c r="AX231" s="14" t="s">
        <v>81</v>
      </c>
      <c r="AY231" s="161" t="s">
        <v>137</v>
      </c>
    </row>
    <row r="232" spans="2:65" s="1" customFormat="1" ht="24.2" customHeight="1">
      <c r="B232" s="32"/>
      <c r="C232" s="174" t="s">
        <v>274</v>
      </c>
      <c r="D232" s="174" t="s">
        <v>275</v>
      </c>
      <c r="E232" s="175" t="s">
        <v>276</v>
      </c>
      <c r="F232" s="176" t="s">
        <v>277</v>
      </c>
      <c r="G232" s="177" t="s">
        <v>173</v>
      </c>
      <c r="H232" s="178">
        <v>123.9</v>
      </c>
      <c r="I232" s="179"/>
      <c r="J232" s="178">
        <f>ROUND(I232*H232,2)</f>
        <v>0</v>
      </c>
      <c r="K232" s="180"/>
      <c r="L232" s="181"/>
      <c r="M232" s="182" t="s">
        <v>1</v>
      </c>
      <c r="N232" s="183" t="s">
        <v>38</v>
      </c>
      <c r="P232" s="142">
        <f>O232*H232</f>
        <v>0</v>
      </c>
      <c r="Q232" s="142">
        <v>1E-4</v>
      </c>
      <c r="R232" s="142">
        <f>Q232*H232</f>
        <v>1.2390000000000002E-2</v>
      </c>
      <c r="S232" s="142">
        <v>0</v>
      </c>
      <c r="T232" s="143">
        <f>S232*H232</f>
        <v>0</v>
      </c>
      <c r="AR232" s="144" t="s">
        <v>189</v>
      </c>
      <c r="AT232" s="144" t="s">
        <v>275</v>
      </c>
      <c r="AU232" s="144" t="s">
        <v>83</v>
      </c>
      <c r="AY232" s="17" t="s">
        <v>137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81</v>
      </c>
      <c r="BK232" s="145">
        <f>ROUND(I232*H232,2)</f>
        <v>0</v>
      </c>
      <c r="BL232" s="17" t="s">
        <v>144</v>
      </c>
      <c r="BM232" s="144" t="s">
        <v>278</v>
      </c>
    </row>
    <row r="233" spans="2:65" s="13" customFormat="1">
      <c r="B233" s="153"/>
      <c r="D233" s="147" t="s">
        <v>146</v>
      </c>
      <c r="F233" s="155" t="s">
        <v>279</v>
      </c>
      <c r="H233" s="156">
        <v>123.9</v>
      </c>
      <c r="I233" s="157"/>
      <c r="L233" s="153"/>
      <c r="M233" s="158"/>
      <c r="T233" s="159"/>
      <c r="AT233" s="154" t="s">
        <v>146</v>
      </c>
      <c r="AU233" s="154" t="s">
        <v>83</v>
      </c>
      <c r="AV233" s="13" t="s">
        <v>83</v>
      </c>
      <c r="AW233" s="13" t="s">
        <v>4</v>
      </c>
      <c r="AX233" s="13" t="s">
        <v>81</v>
      </c>
      <c r="AY233" s="154" t="s">
        <v>137</v>
      </c>
    </row>
    <row r="234" spans="2:65" s="1" customFormat="1" ht="24.2" customHeight="1">
      <c r="B234" s="32"/>
      <c r="C234" s="133" t="s">
        <v>280</v>
      </c>
      <c r="D234" s="133" t="s">
        <v>140</v>
      </c>
      <c r="E234" s="134" t="s">
        <v>281</v>
      </c>
      <c r="F234" s="135" t="s">
        <v>282</v>
      </c>
      <c r="G234" s="136" t="s">
        <v>152</v>
      </c>
      <c r="H234" s="137">
        <v>570</v>
      </c>
      <c r="I234" s="138"/>
      <c r="J234" s="137">
        <f>ROUND(I234*H234,2)</f>
        <v>0</v>
      </c>
      <c r="K234" s="139"/>
      <c r="L234" s="32"/>
      <c r="M234" s="140" t="s">
        <v>1</v>
      </c>
      <c r="N234" s="141" t="s">
        <v>38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144</v>
      </c>
      <c r="AT234" s="144" t="s">
        <v>140</v>
      </c>
      <c r="AU234" s="144" t="s">
        <v>83</v>
      </c>
      <c r="AY234" s="17" t="s">
        <v>137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81</v>
      </c>
      <c r="BK234" s="145">
        <f>ROUND(I234*H234,2)</f>
        <v>0</v>
      </c>
      <c r="BL234" s="17" t="s">
        <v>144</v>
      </c>
      <c r="BM234" s="144" t="s">
        <v>283</v>
      </c>
    </row>
    <row r="235" spans="2:65" s="12" customFormat="1">
      <c r="B235" s="146"/>
      <c r="D235" s="147" t="s">
        <v>146</v>
      </c>
      <c r="E235" s="148" t="s">
        <v>1</v>
      </c>
      <c r="F235" s="149" t="s">
        <v>284</v>
      </c>
      <c r="H235" s="148" t="s">
        <v>1</v>
      </c>
      <c r="I235" s="150"/>
      <c r="L235" s="146"/>
      <c r="M235" s="151"/>
      <c r="T235" s="152"/>
      <c r="AT235" s="148" t="s">
        <v>146</v>
      </c>
      <c r="AU235" s="148" t="s">
        <v>83</v>
      </c>
      <c r="AV235" s="12" t="s">
        <v>81</v>
      </c>
      <c r="AW235" s="12" t="s">
        <v>29</v>
      </c>
      <c r="AX235" s="12" t="s">
        <v>73</v>
      </c>
      <c r="AY235" s="148" t="s">
        <v>137</v>
      </c>
    </row>
    <row r="236" spans="2:65" s="13" customFormat="1">
      <c r="B236" s="153"/>
      <c r="D236" s="147" t="s">
        <v>146</v>
      </c>
      <c r="E236" s="154" t="s">
        <v>1</v>
      </c>
      <c r="F236" s="155" t="s">
        <v>267</v>
      </c>
      <c r="H236" s="156">
        <v>570</v>
      </c>
      <c r="I236" s="157"/>
      <c r="L236" s="153"/>
      <c r="M236" s="158"/>
      <c r="T236" s="159"/>
      <c r="AT236" s="154" t="s">
        <v>146</v>
      </c>
      <c r="AU236" s="154" t="s">
        <v>83</v>
      </c>
      <c r="AV236" s="13" t="s">
        <v>83</v>
      </c>
      <c r="AW236" s="13" t="s">
        <v>29</v>
      </c>
      <c r="AX236" s="13" t="s">
        <v>73</v>
      </c>
      <c r="AY236" s="154" t="s">
        <v>137</v>
      </c>
    </row>
    <row r="237" spans="2:65" s="14" customFormat="1">
      <c r="B237" s="160"/>
      <c r="D237" s="147" t="s">
        <v>146</v>
      </c>
      <c r="E237" s="161" t="s">
        <v>1</v>
      </c>
      <c r="F237" s="162" t="s">
        <v>149</v>
      </c>
      <c r="H237" s="163">
        <v>570</v>
      </c>
      <c r="I237" s="164"/>
      <c r="L237" s="160"/>
      <c r="M237" s="165"/>
      <c r="T237" s="166"/>
      <c r="AT237" s="161" t="s">
        <v>146</v>
      </c>
      <c r="AU237" s="161" t="s">
        <v>83</v>
      </c>
      <c r="AV237" s="14" t="s">
        <v>144</v>
      </c>
      <c r="AW237" s="14" t="s">
        <v>29</v>
      </c>
      <c r="AX237" s="14" t="s">
        <v>81</v>
      </c>
      <c r="AY237" s="161" t="s">
        <v>137</v>
      </c>
    </row>
    <row r="238" spans="2:65" s="11" customFormat="1" ht="22.9" customHeight="1">
      <c r="B238" s="121"/>
      <c r="D238" s="122" t="s">
        <v>72</v>
      </c>
      <c r="E238" s="131" t="s">
        <v>194</v>
      </c>
      <c r="F238" s="131" t="s">
        <v>285</v>
      </c>
      <c r="I238" s="124"/>
      <c r="J238" s="132">
        <f>BK238</f>
        <v>0</v>
      </c>
      <c r="L238" s="121"/>
      <c r="M238" s="126"/>
      <c r="P238" s="127">
        <f>SUM(P239:P333)</f>
        <v>0</v>
      </c>
      <c r="R238" s="127">
        <f>SUM(R239:R333)</f>
        <v>1.065866</v>
      </c>
      <c r="T238" s="128">
        <f>SUM(T239:T333)</f>
        <v>41.8035</v>
      </c>
      <c r="AR238" s="122" t="s">
        <v>81</v>
      </c>
      <c r="AT238" s="129" t="s">
        <v>72</v>
      </c>
      <c r="AU238" s="129" t="s">
        <v>81</v>
      </c>
      <c r="AY238" s="122" t="s">
        <v>137</v>
      </c>
      <c r="BK238" s="130">
        <f>SUM(BK239:BK333)</f>
        <v>0</v>
      </c>
    </row>
    <row r="239" spans="2:65" s="1" customFormat="1" ht="24.2" customHeight="1">
      <c r="B239" s="32"/>
      <c r="C239" s="133" t="s">
        <v>286</v>
      </c>
      <c r="D239" s="133" t="s">
        <v>140</v>
      </c>
      <c r="E239" s="134" t="s">
        <v>287</v>
      </c>
      <c r="F239" s="135" t="s">
        <v>288</v>
      </c>
      <c r="G239" s="136" t="s">
        <v>143</v>
      </c>
      <c r="H239" s="137">
        <v>12</v>
      </c>
      <c r="I239" s="138"/>
      <c r="J239" s="137">
        <f>ROUND(I239*H239,2)</f>
        <v>0</v>
      </c>
      <c r="K239" s="139"/>
      <c r="L239" s="32"/>
      <c r="M239" s="140" t="s">
        <v>1</v>
      </c>
      <c r="N239" s="141" t="s">
        <v>38</v>
      </c>
      <c r="P239" s="142">
        <f>O239*H239</f>
        <v>0</v>
      </c>
      <c r="Q239" s="142">
        <v>0</v>
      </c>
      <c r="R239" s="142">
        <f>Q239*H239</f>
        <v>0</v>
      </c>
      <c r="S239" s="142">
        <v>2.27</v>
      </c>
      <c r="T239" s="143">
        <f>S239*H239</f>
        <v>27.240000000000002</v>
      </c>
      <c r="AR239" s="144" t="s">
        <v>144</v>
      </c>
      <c r="AT239" s="144" t="s">
        <v>140</v>
      </c>
      <c r="AU239" s="144" t="s">
        <v>83</v>
      </c>
      <c r="AY239" s="17" t="s">
        <v>137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81</v>
      </c>
      <c r="BK239" s="145">
        <f>ROUND(I239*H239,2)</f>
        <v>0</v>
      </c>
      <c r="BL239" s="17" t="s">
        <v>144</v>
      </c>
      <c r="BM239" s="144" t="s">
        <v>289</v>
      </c>
    </row>
    <row r="240" spans="2:65" s="12" customFormat="1">
      <c r="B240" s="146"/>
      <c r="D240" s="147" t="s">
        <v>146</v>
      </c>
      <c r="E240" s="148" t="s">
        <v>1</v>
      </c>
      <c r="F240" s="149" t="s">
        <v>290</v>
      </c>
      <c r="H240" s="148" t="s">
        <v>1</v>
      </c>
      <c r="I240" s="150"/>
      <c r="L240" s="146"/>
      <c r="M240" s="151"/>
      <c r="T240" s="152"/>
      <c r="AT240" s="148" t="s">
        <v>146</v>
      </c>
      <c r="AU240" s="148" t="s">
        <v>83</v>
      </c>
      <c r="AV240" s="12" t="s">
        <v>81</v>
      </c>
      <c r="AW240" s="12" t="s">
        <v>29</v>
      </c>
      <c r="AX240" s="12" t="s">
        <v>73</v>
      </c>
      <c r="AY240" s="148" t="s">
        <v>137</v>
      </c>
    </row>
    <row r="241" spans="2:65" s="13" customFormat="1">
      <c r="B241" s="153"/>
      <c r="D241" s="147" t="s">
        <v>146</v>
      </c>
      <c r="E241" s="154" t="s">
        <v>1</v>
      </c>
      <c r="F241" s="155" t="s">
        <v>291</v>
      </c>
      <c r="H241" s="156">
        <v>4.67</v>
      </c>
      <c r="I241" s="157"/>
      <c r="L241" s="153"/>
      <c r="M241" s="158"/>
      <c r="T241" s="159"/>
      <c r="AT241" s="154" t="s">
        <v>146</v>
      </c>
      <c r="AU241" s="154" t="s">
        <v>83</v>
      </c>
      <c r="AV241" s="13" t="s">
        <v>83</v>
      </c>
      <c r="AW241" s="13" t="s">
        <v>29</v>
      </c>
      <c r="AX241" s="13" t="s">
        <v>73</v>
      </c>
      <c r="AY241" s="154" t="s">
        <v>137</v>
      </c>
    </row>
    <row r="242" spans="2:65" s="12" customFormat="1">
      <c r="B242" s="146"/>
      <c r="D242" s="147" t="s">
        <v>146</v>
      </c>
      <c r="E242" s="148" t="s">
        <v>1</v>
      </c>
      <c r="F242" s="149" t="s">
        <v>292</v>
      </c>
      <c r="H242" s="148" t="s">
        <v>1</v>
      </c>
      <c r="I242" s="150"/>
      <c r="L242" s="146"/>
      <c r="M242" s="151"/>
      <c r="T242" s="152"/>
      <c r="AT242" s="148" t="s">
        <v>146</v>
      </c>
      <c r="AU242" s="148" t="s">
        <v>83</v>
      </c>
      <c r="AV242" s="12" t="s">
        <v>81</v>
      </c>
      <c r="AW242" s="12" t="s">
        <v>29</v>
      </c>
      <c r="AX242" s="12" t="s">
        <v>73</v>
      </c>
      <c r="AY242" s="148" t="s">
        <v>137</v>
      </c>
    </row>
    <row r="243" spans="2:65" s="13" customFormat="1">
      <c r="B243" s="153"/>
      <c r="D243" s="147" t="s">
        <v>146</v>
      </c>
      <c r="E243" s="154" t="s">
        <v>1</v>
      </c>
      <c r="F243" s="155" t="s">
        <v>293</v>
      </c>
      <c r="H243" s="156">
        <v>0.86</v>
      </c>
      <c r="I243" s="157"/>
      <c r="L243" s="153"/>
      <c r="M243" s="158"/>
      <c r="T243" s="159"/>
      <c r="AT243" s="154" t="s">
        <v>146</v>
      </c>
      <c r="AU243" s="154" t="s">
        <v>83</v>
      </c>
      <c r="AV243" s="13" t="s">
        <v>83</v>
      </c>
      <c r="AW243" s="13" t="s">
        <v>29</v>
      </c>
      <c r="AX243" s="13" t="s">
        <v>73</v>
      </c>
      <c r="AY243" s="154" t="s">
        <v>137</v>
      </c>
    </row>
    <row r="244" spans="2:65" s="12" customFormat="1">
      <c r="B244" s="146"/>
      <c r="D244" s="147" t="s">
        <v>146</v>
      </c>
      <c r="E244" s="148" t="s">
        <v>1</v>
      </c>
      <c r="F244" s="149" t="s">
        <v>294</v>
      </c>
      <c r="H244" s="148" t="s">
        <v>1</v>
      </c>
      <c r="I244" s="150"/>
      <c r="L244" s="146"/>
      <c r="M244" s="151"/>
      <c r="T244" s="152"/>
      <c r="AT244" s="148" t="s">
        <v>146</v>
      </c>
      <c r="AU244" s="148" t="s">
        <v>83</v>
      </c>
      <c r="AV244" s="12" t="s">
        <v>81</v>
      </c>
      <c r="AW244" s="12" t="s">
        <v>29</v>
      </c>
      <c r="AX244" s="12" t="s">
        <v>73</v>
      </c>
      <c r="AY244" s="148" t="s">
        <v>137</v>
      </c>
    </row>
    <row r="245" spans="2:65" s="13" customFormat="1">
      <c r="B245" s="153"/>
      <c r="D245" s="147" t="s">
        <v>146</v>
      </c>
      <c r="E245" s="154" t="s">
        <v>1</v>
      </c>
      <c r="F245" s="155" t="s">
        <v>295</v>
      </c>
      <c r="H245" s="156">
        <v>6.06</v>
      </c>
      <c r="I245" s="157"/>
      <c r="L245" s="153"/>
      <c r="M245" s="158"/>
      <c r="T245" s="159"/>
      <c r="AT245" s="154" t="s">
        <v>146</v>
      </c>
      <c r="AU245" s="154" t="s">
        <v>83</v>
      </c>
      <c r="AV245" s="13" t="s">
        <v>83</v>
      </c>
      <c r="AW245" s="13" t="s">
        <v>29</v>
      </c>
      <c r="AX245" s="13" t="s">
        <v>73</v>
      </c>
      <c r="AY245" s="154" t="s">
        <v>137</v>
      </c>
    </row>
    <row r="246" spans="2:65" s="13" customFormat="1">
      <c r="B246" s="153"/>
      <c r="D246" s="147" t="s">
        <v>146</v>
      </c>
      <c r="E246" s="154" t="s">
        <v>1</v>
      </c>
      <c r="F246" s="155" t="s">
        <v>296</v>
      </c>
      <c r="H246" s="156">
        <v>0.41</v>
      </c>
      <c r="I246" s="157"/>
      <c r="L246" s="153"/>
      <c r="M246" s="158"/>
      <c r="T246" s="159"/>
      <c r="AT246" s="154" t="s">
        <v>146</v>
      </c>
      <c r="AU246" s="154" t="s">
        <v>83</v>
      </c>
      <c r="AV246" s="13" t="s">
        <v>83</v>
      </c>
      <c r="AW246" s="13" t="s">
        <v>29</v>
      </c>
      <c r="AX246" s="13" t="s">
        <v>73</v>
      </c>
      <c r="AY246" s="154" t="s">
        <v>137</v>
      </c>
    </row>
    <row r="247" spans="2:65" s="14" customFormat="1">
      <c r="B247" s="160"/>
      <c r="D247" s="147" t="s">
        <v>146</v>
      </c>
      <c r="E247" s="161" t="s">
        <v>1</v>
      </c>
      <c r="F247" s="162" t="s">
        <v>149</v>
      </c>
      <c r="H247" s="163">
        <v>12</v>
      </c>
      <c r="I247" s="164"/>
      <c r="L247" s="160"/>
      <c r="M247" s="165"/>
      <c r="T247" s="166"/>
      <c r="AT247" s="161" t="s">
        <v>146</v>
      </c>
      <c r="AU247" s="161" t="s">
        <v>83</v>
      </c>
      <c r="AV247" s="14" t="s">
        <v>144</v>
      </c>
      <c r="AW247" s="14" t="s">
        <v>29</v>
      </c>
      <c r="AX247" s="14" t="s">
        <v>81</v>
      </c>
      <c r="AY247" s="161" t="s">
        <v>137</v>
      </c>
    </row>
    <row r="248" spans="2:65" s="1" customFormat="1" ht="21.75" customHeight="1">
      <c r="B248" s="32"/>
      <c r="C248" s="133" t="s">
        <v>297</v>
      </c>
      <c r="D248" s="133" t="s">
        <v>140</v>
      </c>
      <c r="E248" s="134" t="s">
        <v>298</v>
      </c>
      <c r="F248" s="135" t="s">
        <v>299</v>
      </c>
      <c r="G248" s="136" t="s">
        <v>152</v>
      </c>
      <c r="H248" s="137">
        <v>3.1</v>
      </c>
      <c r="I248" s="138"/>
      <c r="J248" s="137">
        <f>ROUND(I248*H248,2)</f>
        <v>0</v>
      </c>
      <c r="K248" s="139"/>
      <c r="L248" s="32"/>
      <c r="M248" s="140" t="s">
        <v>1</v>
      </c>
      <c r="N248" s="141" t="s">
        <v>38</v>
      </c>
      <c r="P248" s="142">
        <f>O248*H248</f>
        <v>0</v>
      </c>
      <c r="Q248" s="142">
        <v>0</v>
      </c>
      <c r="R248" s="142">
        <f>Q248*H248</f>
        <v>0</v>
      </c>
      <c r="S248" s="142">
        <v>0.13100000000000001</v>
      </c>
      <c r="T248" s="143">
        <f>S248*H248</f>
        <v>0.40610000000000002</v>
      </c>
      <c r="AR248" s="144" t="s">
        <v>144</v>
      </c>
      <c r="AT248" s="144" t="s">
        <v>140</v>
      </c>
      <c r="AU248" s="144" t="s">
        <v>83</v>
      </c>
      <c r="AY248" s="17" t="s">
        <v>137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81</v>
      </c>
      <c r="BK248" s="145">
        <f>ROUND(I248*H248,2)</f>
        <v>0</v>
      </c>
      <c r="BL248" s="17" t="s">
        <v>144</v>
      </c>
      <c r="BM248" s="144" t="s">
        <v>300</v>
      </c>
    </row>
    <row r="249" spans="2:65" s="12" customFormat="1">
      <c r="B249" s="146"/>
      <c r="D249" s="147" t="s">
        <v>146</v>
      </c>
      <c r="E249" s="148" t="s">
        <v>1</v>
      </c>
      <c r="F249" s="149" t="s">
        <v>301</v>
      </c>
      <c r="H249" s="148" t="s">
        <v>1</v>
      </c>
      <c r="I249" s="150"/>
      <c r="L249" s="146"/>
      <c r="M249" s="151"/>
      <c r="T249" s="152"/>
      <c r="AT249" s="148" t="s">
        <v>146</v>
      </c>
      <c r="AU249" s="148" t="s">
        <v>83</v>
      </c>
      <c r="AV249" s="12" t="s">
        <v>81</v>
      </c>
      <c r="AW249" s="12" t="s">
        <v>29</v>
      </c>
      <c r="AX249" s="12" t="s">
        <v>73</v>
      </c>
      <c r="AY249" s="148" t="s">
        <v>137</v>
      </c>
    </row>
    <row r="250" spans="2:65" s="13" customFormat="1">
      <c r="B250" s="153"/>
      <c r="D250" s="147" t="s">
        <v>146</v>
      </c>
      <c r="E250" s="154" t="s">
        <v>1</v>
      </c>
      <c r="F250" s="155" t="s">
        <v>302</v>
      </c>
      <c r="H250" s="156">
        <v>3.09</v>
      </c>
      <c r="I250" s="157"/>
      <c r="L250" s="153"/>
      <c r="M250" s="158"/>
      <c r="T250" s="159"/>
      <c r="AT250" s="154" t="s">
        <v>146</v>
      </c>
      <c r="AU250" s="154" t="s">
        <v>83</v>
      </c>
      <c r="AV250" s="13" t="s">
        <v>83</v>
      </c>
      <c r="AW250" s="13" t="s">
        <v>29</v>
      </c>
      <c r="AX250" s="13" t="s">
        <v>73</v>
      </c>
      <c r="AY250" s="154" t="s">
        <v>137</v>
      </c>
    </row>
    <row r="251" spans="2:65" s="13" customFormat="1">
      <c r="B251" s="153"/>
      <c r="D251" s="147" t="s">
        <v>146</v>
      </c>
      <c r="E251" s="154" t="s">
        <v>1</v>
      </c>
      <c r="F251" s="155" t="s">
        <v>6</v>
      </c>
      <c r="H251" s="156">
        <v>0.01</v>
      </c>
      <c r="I251" s="157"/>
      <c r="L251" s="153"/>
      <c r="M251" s="158"/>
      <c r="T251" s="159"/>
      <c r="AT251" s="154" t="s">
        <v>146</v>
      </c>
      <c r="AU251" s="154" t="s">
        <v>83</v>
      </c>
      <c r="AV251" s="13" t="s">
        <v>83</v>
      </c>
      <c r="AW251" s="13" t="s">
        <v>29</v>
      </c>
      <c r="AX251" s="13" t="s">
        <v>73</v>
      </c>
      <c r="AY251" s="154" t="s">
        <v>137</v>
      </c>
    </row>
    <row r="252" spans="2:65" s="14" customFormat="1">
      <c r="B252" s="160"/>
      <c r="D252" s="147" t="s">
        <v>146</v>
      </c>
      <c r="E252" s="161" t="s">
        <v>1</v>
      </c>
      <c r="F252" s="162" t="s">
        <v>149</v>
      </c>
      <c r="H252" s="163">
        <v>3.0999999999999996</v>
      </c>
      <c r="I252" s="164"/>
      <c r="L252" s="160"/>
      <c r="M252" s="165"/>
      <c r="T252" s="166"/>
      <c r="AT252" s="161" t="s">
        <v>146</v>
      </c>
      <c r="AU252" s="161" t="s">
        <v>83</v>
      </c>
      <c r="AV252" s="14" t="s">
        <v>144</v>
      </c>
      <c r="AW252" s="14" t="s">
        <v>29</v>
      </c>
      <c r="AX252" s="14" t="s">
        <v>81</v>
      </c>
      <c r="AY252" s="161" t="s">
        <v>137</v>
      </c>
    </row>
    <row r="253" spans="2:65" s="1" customFormat="1" ht="21.75" customHeight="1">
      <c r="B253" s="32"/>
      <c r="C253" s="133" t="s">
        <v>303</v>
      </c>
      <c r="D253" s="133" t="s">
        <v>140</v>
      </c>
      <c r="E253" s="134" t="s">
        <v>304</v>
      </c>
      <c r="F253" s="135" t="s">
        <v>305</v>
      </c>
      <c r="G253" s="136" t="s">
        <v>152</v>
      </c>
      <c r="H253" s="137">
        <v>38.200000000000003</v>
      </c>
      <c r="I253" s="138"/>
      <c r="J253" s="137">
        <f>ROUND(I253*H253,2)</f>
        <v>0</v>
      </c>
      <c r="K253" s="139"/>
      <c r="L253" s="32"/>
      <c r="M253" s="140" t="s">
        <v>1</v>
      </c>
      <c r="N253" s="141" t="s">
        <v>38</v>
      </c>
      <c r="P253" s="142">
        <f>O253*H253</f>
        <v>0</v>
      </c>
      <c r="Q253" s="142">
        <v>0</v>
      </c>
      <c r="R253" s="142">
        <f>Q253*H253</f>
        <v>0</v>
      </c>
      <c r="S253" s="142">
        <v>0.26100000000000001</v>
      </c>
      <c r="T253" s="143">
        <f>S253*H253</f>
        <v>9.9702000000000019</v>
      </c>
      <c r="AR253" s="144" t="s">
        <v>144</v>
      </c>
      <c r="AT253" s="144" t="s">
        <v>140</v>
      </c>
      <c r="AU253" s="144" t="s">
        <v>83</v>
      </c>
      <c r="AY253" s="17" t="s">
        <v>137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81</v>
      </c>
      <c r="BK253" s="145">
        <f>ROUND(I253*H253,2)</f>
        <v>0</v>
      </c>
      <c r="BL253" s="17" t="s">
        <v>144</v>
      </c>
      <c r="BM253" s="144" t="s">
        <v>306</v>
      </c>
    </row>
    <row r="254" spans="2:65" s="12" customFormat="1">
      <c r="B254" s="146"/>
      <c r="D254" s="147" t="s">
        <v>146</v>
      </c>
      <c r="E254" s="148" t="s">
        <v>1</v>
      </c>
      <c r="F254" s="149" t="s">
        <v>301</v>
      </c>
      <c r="H254" s="148" t="s">
        <v>1</v>
      </c>
      <c r="I254" s="150"/>
      <c r="L254" s="146"/>
      <c r="M254" s="151"/>
      <c r="T254" s="152"/>
      <c r="AT254" s="148" t="s">
        <v>146</v>
      </c>
      <c r="AU254" s="148" t="s">
        <v>83</v>
      </c>
      <c r="AV254" s="12" t="s">
        <v>81</v>
      </c>
      <c r="AW254" s="12" t="s">
        <v>29</v>
      </c>
      <c r="AX254" s="12" t="s">
        <v>73</v>
      </c>
      <c r="AY254" s="148" t="s">
        <v>137</v>
      </c>
    </row>
    <row r="255" spans="2:65" s="13" customFormat="1">
      <c r="B255" s="153"/>
      <c r="D255" s="147" t="s">
        <v>146</v>
      </c>
      <c r="E255" s="154" t="s">
        <v>1</v>
      </c>
      <c r="F255" s="155" t="s">
        <v>307</v>
      </c>
      <c r="H255" s="156">
        <v>23.17</v>
      </c>
      <c r="I255" s="157"/>
      <c r="L255" s="153"/>
      <c r="M255" s="158"/>
      <c r="T255" s="159"/>
      <c r="AT255" s="154" t="s">
        <v>146</v>
      </c>
      <c r="AU255" s="154" t="s">
        <v>83</v>
      </c>
      <c r="AV255" s="13" t="s">
        <v>83</v>
      </c>
      <c r="AW255" s="13" t="s">
        <v>29</v>
      </c>
      <c r="AX255" s="13" t="s">
        <v>73</v>
      </c>
      <c r="AY255" s="154" t="s">
        <v>137</v>
      </c>
    </row>
    <row r="256" spans="2:65" s="12" customFormat="1">
      <c r="B256" s="146"/>
      <c r="D256" s="147" t="s">
        <v>146</v>
      </c>
      <c r="E256" s="148" t="s">
        <v>1</v>
      </c>
      <c r="F256" s="149" t="s">
        <v>308</v>
      </c>
      <c r="H256" s="148" t="s">
        <v>1</v>
      </c>
      <c r="I256" s="150"/>
      <c r="L256" s="146"/>
      <c r="M256" s="151"/>
      <c r="T256" s="152"/>
      <c r="AT256" s="148" t="s">
        <v>146</v>
      </c>
      <c r="AU256" s="148" t="s">
        <v>83</v>
      </c>
      <c r="AV256" s="12" t="s">
        <v>81</v>
      </c>
      <c r="AW256" s="12" t="s">
        <v>29</v>
      </c>
      <c r="AX256" s="12" t="s">
        <v>73</v>
      </c>
      <c r="AY256" s="148" t="s">
        <v>137</v>
      </c>
    </row>
    <row r="257" spans="2:65" s="13" customFormat="1">
      <c r="B257" s="153"/>
      <c r="D257" s="147" t="s">
        <v>146</v>
      </c>
      <c r="E257" s="154" t="s">
        <v>1</v>
      </c>
      <c r="F257" s="155" t="s">
        <v>309</v>
      </c>
      <c r="H257" s="156">
        <v>1.74</v>
      </c>
      <c r="I257" s="157"/>
      <c r="L257" s="153"/>
      <c r="M257" s="158"/>
      <c r="T257" s="159"/>
      <c r="AT257" s="154" t="s">
        <v>146</v>
      </c>
      <c r="AU257" s="154" t="s">
        <v>83</v>
      </c>
      <c r="AV257" s="13" t="s">
        <v>83</v>
      </c>
      <c r="AW257" s="13" t="s">
        <v>29</v>
      </c>
      <c r="AX257" s="13" t="s">
        <v>73</v>
      </c>
      <c r="AY257" s="154" t="s">
        <v>137</v>
      </c>
    </row>
    <row r="258" spans="2:65" s="12" customFormat="1">
      <c r="B258" s="146"/>
      <c r="D258" s="147" t="s">
        <v>146</v>
      </c>
      <c r="E258" s="148" t="s">
        <v>1</v>
      </c>
      <c r="F258" s="149" t="s">
        <v>310</v>
      </c>
      <c r="H258" s="148" t="s">
        <v>1</v>
      </c>
      <c r="I258" s="150"/>
      <c r="L258" s="146"/>
      <c r="M258" s="151"/>
      <c r="T258" s="152"/>
      <c r="AT258" s="148" t="s">
        <v>146</v>
      </c>
      <c r="AU258" s="148" t="s">
        <v>83</v>
      </c>
      <c r="AV258" s="12" t="s">
        <v>81</v>
      </c>
      <c r="AW258" s="12" t="s">
        <v>29</v>
      </c>
      <c r="AX258" s="12" t="s">
        <v>73</v>
      </c>
      <c r="AY258" s="148" t="s">
        <v>137</v>
      </c>
    </row>
    <row r="259" spans="2:65" s="13" customFormat="1">
      <c r="B259" s="153"/>
      <c r="D259" s="147" t="s">
        <v>146</v>
      </c>
      <c r="E259" s="154" t="s">
        <v>1</v>
      </c>
      <c r="F259" s="155" t="s">
        <v>311</v>
      </c>
      <c r="H259" s="156">
        <v>13.28</v>
      </c>
      <c r="I259" s="157"/>
      <c r="L259" s="153"/>
      <c r="M259" s="158"/>
      <c r="T259" s="159"/>
      <c r="AT259" s="154" t="s">
        <v>146</v>
      </c>
      <c r="AU259" s="154" t="s">
        <v>83</v>
      </c>
      <c r="AV259" s="13" t="s">
        <v>83</v>
      </c>
      <c r="AW259" s="13" t="s">
        <v>29</v>
      </c>
      <c r="AX259" s="13" t="s">
        <v>73</v>
      </c>
      <c r="AY259" s="154" t="s">
        <v>137</v>
      </c>
    </row>
    <row r="260" spans="2:65" s="13" customFormat="1">
      <c r="B260" s="153"/>
      <c r="D260" s="147" t="s">
        <v>146</v>
      </c>
      <c r="E260" s="154" t="s">
        <v>1</v>
      </c>
      <c r="F260" s="155" t="s">
        <v>6</v>
      </c>
      <c r="H260" s="156">
        <v>0.01</v>
      </c>
      <c r="I260" s="157"/>
      <c r="L260" s="153"/>
      <c r="M260" s="158"/>
      <c r="T260" s="159"/>
      <c r="AT260" s="154" t="s">
        <v>146</v>
      </c>
      <c r="AU260" s="154" t="s">
        <v>83</v>
      </c>
      <c r="AV260" s="13" t="s">
        <v>83</v>
      </c>
      <c r="AW260" s="13" t="s">
        <v>29</v>
      </c>
      <c r="AX260" s="13" t="s">
        <v>73</v>
      </c>
      <c r="AY260" s="154" t="s">
        <v>137</v>
      </c>
    </row>
    <row r="261" spans="2:65" s="14" customFormat="1">
      <c r="B261" s="160"/>
      <c r="D261" s="147" t="s">
        <v>146</v>
      </c>
      <c r="E261" s="161" t="s">
        <v>1</v>
      </c>
      <c r="F261" s="162" t="s">
        <v>149</v>
      </c>
      <c r="H261" s="163">
        <v>38.199999999999996</v>
      </c>
      <c r="I261" s="164"/>
      <c r="L261" s="160"/>
      <c r="M261" s="165"/>
      <c r="T261" s="166"/>
      <c r="AT261" s="161" t="s">
        <v>146</v>
      </c>
      <c r="AU261" s="161" t="s">
        <v>83</v>
      </c>
      <c r="AV261" s="14" t="s">
        <v>144</v>
      </c>
      <c r="AW261" s="14" t="s">
        <v>29</v>
      </c>
      <c r="AX261" s="14" t="s">
        <v>81</v>
      </c>
      <c r="AY261" s="161" t="s">
        <v>137</v>
      </c>
    </row>
    <row r="262" spans="2:65" s="1" customFormat="1" ht="24.2" customHeight="1">
      <c r="B262" s="32"/>
      <c r="C262" s="133" t="s">
        <v>312</v>
      </c>
      <c r="D262" s="133" t="s">
        <v>140</v>
      </c>
      <c r="E262" s="134" t="s">
        <v>313</v>
      </c>
      <c r="F262" s="135" t="s">
        <v>314</v>
      </c>
      <c r="G262" s="136" t="s">
        <v>152</v>
      </c>
      <c r="H262" s="137">
        <v>10</v>
      </c>
      <c r="I262" s="138"/>
      <c r="J262" s="137">
        <f>ROUND(I262*H262,2)</f>
        <v>0</v>
      </c>
      <c r="K262" s="139"/>
      <c r="L262" s="32"/>
      <c r="M262" s="140" t="s">
        <v>1</v>
      </c>
      <c r="N262" s="141" t="s">
        <v>38</v>
      </c>
      <c r="P262" s="142">
        <f>O262*H262</f>
        <v>0</v>
      </c>
      <c r="Q262" s="142">
        <v>0</v>
      </c>
      <c r="R262" s="142">
        <f>Q262*H262</f>
        <v>0</v>
      </c>
      <c r="S262" s="142">
        <v>5.5E-2</v>
      </c>
      <c r="T262" s="143">
        <f>S262*H262</f>
        <v>0.55000000000000004</v>
      </c>
      <c r="AR262" s="144" t="s">
        <v>144</v>
      </c>
      <c r="AT262" s="144" t="s">
        <v>140</v>
      </c>
      <c r="AU262" s="144" t="s">
        <v>83</v>
      </c>
      <c r="AY262" s="17" t="s">
        <v>137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81</v>
      </c>
      <c r="BK262" s="145">
        <f>ROUND(I262*H262,2)</f>
        <v>0</v>
      </c>
      <c r="BL262" s="17" t="s">
        <v>144</v>
      </c>
      <c r="BM262" s="144" t="s">
        <v>315</v>
      </c>
    </row>
    <row r="263" spans="2:65" s="12" customFormat="1">
      <c r="B263" s="146"/>
      <c r="D263" s="147" t="s">
        <v>146</v>
      </c>
      <c r="E263" s="148" t="s">
        <v>1</v>
      </c>
      <c r="F263" s="149" t="s">
        <v>316</v>
      </c>
      <c r="H263" s="148" t="s">
        <v>1</v>
      </c>
      <c r="I263" s="150"/>
      <c r="L263" s="146"/>
      <c r="M263" s="151"/>
      <c r="T263" s="152"/>
      <c r="AT263" s="148" t="s">
        <v>146</v>
      </c>
      <c r="AU263" s="148" t="s">
        <v>83</v>
      </c>
      <c r="AV263" s="12" t="s">
        <v>81</v>
      </c>
      <c r="AW263" s="12" t="s">
        <v>29</v>
      </c>
      <c r="AX263" s="12" t="s">
        <v>73</v>
      </c>
      <c r="AY263" s="148" t="s">
        <v>137</v>
      </c>
    </row>
    <row r="264" spans="2:65" s="13" customFormat="1">
      <c r="B264" s="153"/>
      <c r="D264" s="147" t="s">
        <v>146</v>
      </c>
      <c r="E264" s="154" t="s">
        <v>1</v>
      </c>
      <c r="F264" s="155" t="s">
        <v>317</v>
      </c>
      <c r="H264" s="156">
        <v>3.12</v>
      </c>
      <c r="I264" s="157"/>
      <c r="L264" s="153"/>
      <c r="M264" s="158"/>
      <c r="T264" s="159"/>
      <c r="AT264" s="154" t="s">
        <v>146</v>
      </c>
      <c r="AU264" s="154" t="s">
        <v>83</v>
      </c>
      <c r="AV264" s="13" t="s">
        <v>83</v>
      </c>
      <c r="AW264" s="13" t="s">
        <v>29</v>
      </c>
      <c r="AX264" s="13" t="s">
        <v>73</v>
      </c>
      <c r="AY264" s="154" t="s">
        <v>137</v>
      </c>
    </row>
    <row r="265" spans="2:65" s="13" customFormat="1">
      <c r="B265" s="153"/>
      <c r="D265" s="147" t="s">
        <v>146</v>
      </c>
      <c r="E265" s="154" t="s">
        <v>1</v>
      </c>
      <c r="F265" s="155" t="s">
        <v>318</v>
      </c>
      <c r="H265" s="156">
        <v>4.2300000000000004</v>
      </c>
      <c r="I265" s="157"/>
      <c r="L265" s="153"/>
      <c r="M265" s="158"/>
      <c r="T265" s="159"/>
      <c r="AT265" s="154" t="s">
        <v>146</v>
      </c>
      <c r="AU265" s="154" t="s">
        <v>83</v>
      </c>
      <c r="AV265" s="13" t="s">
        <v>83</v>
      </c>
      <c r="AW265" s="13" t="s">
        <v>29</v>
      </c>
      <c r="AX265" s="13" t="s">
        <v>73</v>
      </c>
      <c r="AY265" s="154" t="s">
        <v>137</v>
      </c>
    </row>
    <row r="266" spans="2:65" s="12" customFormat="1">
      <c r="B266" s="146"/>
      <c r="D266" s="147" t="s">
        <v>146</v>
      </c>
      <c r="E266" s="148" t="s">
        <v>1</v>
      </c>
      <c r="F266" s="149" t="s">
        <v>294</v>
      </c>
      <c r="H266" s="148" t="s">
        <v>1</v>
      </c>
      <c r="I266" s="150"/>
      <c r="L266" s="146"/>
      <c r="M266" s="151"/>
      <c r="T266" s="152"/>
      <c r="AT266" s="148" t="s">
        <v>146</v>
      </c>
      <c r="AU266" s="148" t="s">
        <v>83</v>
      </c>
      <c r="AV266" s="12" t="s">
        <v>81</v>
      </c>
      <c r="AW266" s="12" t="s">
        <v>29</v>
      </c>
      <c r="AX266" s="12" t="s">
        <v>73</v>
      </c>
      <c r="AY266" s="148" t="s">
        <v>137</v>
      </c>
    </row>
    <row r="267" spans="2:65" s="13" customFormat="1">
      <c r="B267" s="153"/>
      <c r="D267" s="147" t="s">
        <v>146</v>
      </c>
      <c r="E267" s="154" t="s">
        <v>1</v>
      </c>
      <c r="F267" s="155" t="s">
        <v>319</v>
      </c>
      <c r="H267" s="156">
        <v>2.2599999999999998</v>
      </c>
      <c r="I267" s="157"/>
      <c r="L267" s="153"/>
      <c r="M267" s="158"/>
      <c r="T267" s="159"/>
      <c r="AT267" s="154" t="s">
        <v>146</v>
      </c>
      <c r="AU267" s="154" t="s">
        <v>83</v>
      </c>
      <c r="AV267" s="13" t="s">
        <v>83</v>
      </c>
      <c r="AW267" s="13" t="s">
        <v>29</v>
      </c>
      <c r="AX267" s="13" t="s">
        <v>73</v>
      </c>
      <c r="AY267" s="154" t="s">
        <v>137</v>
      </c>
    </row>
    <row r="268" spans="2:65" s="13" customFormat="1">
      <c r="B268" s="153"/>
      <c r="D268" s="147" t="s">
        <v>146</v>
      </c>
      <c r="E268" s="154" t="s">
        <v>1</v>
      </c>
      <c r="F268" s="155" t="s">
        <v>320</v>
      </c>
      <c r="H268" s="156">
        <v>0.39</v>
      </c>
      <c r="I268" s="157"/>
      <c r="L268" s="153"/>
      <c r="M268" s="158"/>
      <c r="T268" s="159"/>
      <c r="AT268" s="154" t="s">
        <v>146</v>
      </c>
      <c r="AU268" s="154" t="s">
        <v>83</v>
      </c>
      <c r="AV268" s="13" t="s">
        <v>83</v>
      </c>
      <c r="AW268" s="13" t="s">
        <v>29</v>
      </c>
      <c r="AX268" s="13" t="s">
        <v>73</v>
      </c>
      <c r="AY268" s="154" t="s">
        <v>137</v>
      </c>
    </row>
    <row r="269" spans="2:65" s="14" customFormat="1">
      <c r="B269" s="160"/>
      <c r="D269" s="147" t="s">
        <v>146</v>
      </c>
      <c r="E269" s="161" t="s">
        <v>1</v>
      </c>
      <c r="F269" s="162" t="s">
        <v>149</v>
      </c>
      <c r="H269" s="163">
        <v>10</v>
      </c>
      <c r="I269" s="164"/>
      <c r="L269" s="160"/>
      <c r="M269" s="165"/>
      <c r="T269" s="166"/>
      <c r="AT269" s="161" t="s">
        <v>146</v>
      </c>
      <c r="AU269" s="161" t="s">
        <v>83</v>
      </c>
      <c r="AV269" s="14" t="s">
        <v>144</v>
      </c>
      <c r="AW269" s="14" t="s">
        <v>29</v>
      </c>
      <c r="AX269" s="14" t="s">
        <v>81</v>
      </c>
      <c r="AY269" s="161" t="s">
        <v>137</v>
      </c>
    </row>
    <row r="270" spans="2:65" s="1" customFormat="1" ht="21.75" customHeight="1">
      <c r="B270" s="32"/>
      <c r="C270" s="133" t="s">
        <v>321</v>
      </c>
      <c r="D270" s="133" t="s">
        <v>140</v>
      </c>
      <c r="E270" s="134" t="s">
        <v>322</v>
      </c>
      <c r="F270" s="135" t="s">
        <v>323</v>
      </c>
      <c r="G270" s="136" t="s">
        <v>152</v>
      </c>
      <c r="H270" s="137">
        <v>11.6</v>
      </c>
      <c r="I270" s="138"/>
      <c r="J270" s="137">
        <f>ROUND(I270*H270,2)</f>
        <v>0</v>
      </c>
      <c r="K270" s="139"/>
      <c r="L270" s="32"/>
      <c r="M270" s="140" t="s">
        <v>1</v>
      </c>
      <c r="N270" s="141" t="s">
        <v>38</v>
      </c>
      <c r="P270" s="142">
        <f>O270*H270</f>
        <v>0</v>
      </c>
      <c r="Q270" s="142">
        <v>0</v>
      </c>
      <c r="R270" s="142">
        <f>Q270*H270</f>
        <v>0</v>
      </c>
      <c r="S270" s="142">
        <v>7.5999999999999998E-2</v>
      </c>
      <c r="T270" s="143">
        <f>S270*H270</f>
        <v>0.88159999999999994</v>
      </c>
      <c r="AR270" s="144" t="s">
        <v>144</v>
      </c>
      <c r="AT270" s="144" t="s">
        <v>140</v>
      </c>
      <c r="AU270" s="144" t="s">
        <v>83</v>
      </c>
      <c r="AY270" s="17" t="s">
        <v>137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81</v>
      </c>
      <c r="BK270" s="145">
        <f>ROUND(I270*H270,2)</f>
        <v>0</v>
      </c>
      <c r="BL270" s="17" t="s">
        <v>144</v>
      </c>
      <c r="BM270" s="144" t="s">
        <v>324</v>
      </c>
    </row>
    <row r="271" spans="2:65" s="12" customFormat="1">
      <c r="B271" s="146"/>
      <c r="D271" s="147" t="s">
        <v>146</v>
      </c>
      <c r="E271" s="148" t="s">
        <v>1</v>
      </c>
      <c r="F271" s="149" t="s">
        <v>325</v>
      </c>
      <c r="H271" s="148" t="s">
        <v>1</v>
      </c>
      <c r="I271" s="150"/>
      <c r="L271" s="146"/>
      <c r="M271" s="151"/>
      <c r="T271" s="152"/>
      <c r="AT271" s="148" t="s">
        <v>146</v>
      </c>
      <c r="AU271" s="148" t="s">
        <v>83</v>
      </c>
      <c r="AV271" s="12" t="s">
        <v>81</v>
      </c>
      <c r="AW271" s="12" t="s">
        <v>29</v>
      </c>
      <c r="AX271" s="12" t="s">
        <v>73</v>
      </c>
      <c r="AY271" s="148" t="s">
        <v>137</v>
      </c>
    </row>
    <row r="272" spans="2:65" s="13" customFormat="1">
      <c r="B272" s="153"/>
      <c r="D272" s="147" t="s">
        <v>146</v>
      </c>
      <c r="E272" s="154" t="s">
        <v>1</v>
      </c>
      <c r="F272" s="155" t="s">
        <v>326</v>
      </c>
      <c r="H272" s="156">
        <v>11.6</v>
      </c>
      <c r="I272" s="157"/>
      <c r="L272" s="153"/>
      <c r="M272" s="158"/>
      <c r="T272" s="159"/>
      <c r="AT272" s="154" t="s">
        <v>146</v>
      </c>
      <c r="AU272" s="154" t="s">
        <v>83</v>
      </c>
      <c r="AV272" s="13" t="s">
        <v>83</v>
      </c>
      <c r="AW272" s="13" t="s">
        <v>29</v>
      </c>
      <c r="AX272" s="13" t="s">
        <v>73</v>
      </c>
      <c r="AY272" s="154" t="s">
        <v>137</v>
      </c>
    </row>
    <row r="273" spans="2:65" s="14" customFormat="1">
      <c r="B273" s="160"/>
      <c r="D273" s="147" t="s">
        <v>146</v>
      </c>
      <c r="E273" s="161" t="s">
        <v>1</v>
      </c>
      <c r="F273" s="162" t="s">
        <v>149</v>
      </c>
      <c r="H273" s="163">
        <v>11.6</v>
      </c>
      <c r="I273" s="164"/>
      <c r="L273" s="160"/>
      <c r="M273" s="165"/>
      <c r="T273" s="166"/>
      <c r="AT273" s="161" t="s">
        <v>146</v>
      </c>
      <c r="AU273" s="161" t="s">
        <v>83</v>
      </c>
      <c r="AV273" s="14" t="s">
        <v>144</v>
      </c>
      <c r="AW273" s="14" t="s">
        <v>29</v>
      </c>
      <c r="AX273" s="14" t="s">
        <v>81</v>
      </c>
      <c r="AY273" s="161" t="s">
        <v>137</v>
      </c>
    </row>
    <row r="274" spans="2:65" s="1" customFormat="1" ht="33" customHeight="1">
      <c r="B274" s="32"/>
      <c r="C274" s="133" t="s">
        <v>327</v>
      </c>
      <c r="D274" s="133" t="s">
        <v>140</v>
      </c>
      <c r="E274" s="134" t="s">
        <v>328</v>
      </c>
      <c r="F274" s="135" t="s">
        <v>329</v>
      </c>
      <c r="G274" s="136" t="s">
        <v>173</v>
      </c>
      <c r="H274" s="137">
        <v>2.5</v>
      </c>
      <c r="I274" s="138"/>
      <c r="J274" s="137">
        <f>ROUND(I274*H274,2)</f>
        <v>0</v>
      </c>
      <c r="K274" s="139"/>
      <c r="L274" s="32"/>
      <c r="M274" s="140" t="s">
        <v>1</v>
      </c>
      <c r="N274" s="141" t="s">
        <v>38</v>
      </c>
      <c r="P274" s="142">
        <f>O274*H274</f>
        <v>0</v>
      </c>
      <c r="Q274" s="142">
        <v>0</v>
      </c>
      <c r="R274" s="142">
        <f>Q274*H274</f>
        <v>0</v>
      </c>
      <c r="S274" s="142">
        <v>8.0000000000000002E-3</v>
      </c>
      <c r="T274" s="143">
        <f>S274*H274</f>
        <v>0.02</v>
      </c>
      <c r="AR274" s="144" t="s">
        <v>144</v>
      </c>
      <c r="AT274" s="144" t="s">
        <v>140</v>
      </c>
      <c r="AU274" s="144" t="s">
        <v>83</v>
      </c>
      <c r="AY274" s="17" t="s">
        <v>137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81</v>
      </c>
      <c r="BK274" s="145">
        <f>ROUND(I274*H274,2)</f>
        <v>0</v>
      </c>
      <c r="BL274" s="17" t="s">
        <v>144</v>
      </c>
      <c r="BM274" s="144" t="s">
        <v>330</v>
      </c>
    </row>
    <row r="275" spans="2:65" s="12" customFormat="1">
      <c r="B275" s="146"/>
      <c r="D275" s="147" t="s">
        <v>146</v>
      </c>
      <c r="E275" s="148" t="s">
        <v>1</v>
      </c>
      <c r="F275" s="149" t="s">
        <v>147</v>
      </c>
      <c r="H275" s="148" t="s">
        <v>1</v>
      </c>
      <c r="I275" s="150"/>
      <c r="L275" s="146"/>
      <c r="M275" s="151"/>
      <c r="T275" s="152"/>
      <c r="AT275" s="148" t="s">
        <v>146</v>
      </c>
      <c r="AU275" s="148" t="s">
        <v>83</v>
      </c>
      <c r="AV275" s="12" t="s">
        <v>81</v>
      </c>
      <c r="AW275" s="12" t="s">
        <v>29</v>
      </c>
      <c r="AX275" s="12" t="s">
        <v>73</v>
      </c>
      <c r="AY275" s="148" t="s">
        <v>137</v>
      </c>
    </row>
    <row r="276" spans="2:65" s="13" customFormat="1">
      <c r="B276" s="153"/>
      <c r="D276" s="147" t="s">
        <v>146</v>
      </c>
      <c r="E276" s="154" t="s">
        <v>1</v>
      </c>
      <c r="F276" s="155" t="s">
        <v>331</v>
      </c>
      <c r="H276" s="156">
        <v>2.5</v>
      </c>
      <c r="I276" s="157"/>
      <c r="L276" s="153"/>
      <c r="M276" s="158"/>
      <c r="T276" s="159"/>
      <c r="AT276" s="154" t="s">
        <v>146</v>
      </c>
      <c r="AU276" s="154" t="s">
        <v>83</v>
      </c>
      <c r="AV276" s="13" t="s">
        <v>83</v>
      </c>
      <c r="AW276" s="13" t="s">
        <v>29</v>
      </c>
      <c r="AX276" s="13" t="s">
        <v>73</v>
      </c>
      <c r="AY276" s="154" t="s">
        <v>137</v>
      </c>
    </row>
    <row r="277" spans="2:65" s="14" customFormat="1">
      <c r="B277" s="160"/>
      <c r="D277" s="147" t="s">
        <v>146</v>
      </c>
      <c r="E277" s="161" t="s">
        <v>1</v>
      </c>
      <c r="F277" s="162" t="s">
        <v>149</v>
      </c>
      <c r="H277" s="163">
        <v>2.5</v>
      </c>
      <c r="I277" s="164"/>
      <c r="L277" s="160"/>
      <c r="M277" s="165"/>
      <c r="T277" s="166"/>
      <c r="AT277" s="161" t="s">
        <v>146</v>
      </c>
      <c r="AU277" s="161" t="s">
        <v>83</v>
      </c>
      <c r="AV277" s="14" t="s">
        <v>144</v>
      </c>
      <c r="AW277" s="14" t="s">
        <v>29</v>
      </c>
      <c r="AX277" s="14" t="s">
        <v>81</v>
      </c>
      <c r="AY277" s="161" t="s">
        <v>137</v>
      </c>
    </row>
    <row r="278" spans="2:65" s="1" customFormat="1" ht="24.2" customHeight="1">
      <c r="B278" s="32"/>
      <c r="C278" s="133" t="s">
        <v>332</v>
      </c>
      <c r="D278" s="133" t="s">
        <v>140</v>
      </c>
      <c r="E278" s="134" t="s">
        <v>333</v>
      </c>
      <c r="F278" s="135" t="s">
        <v>334</v>
      </c>
      <c r="G278" s="136" t="s">
        <v>173</v>
      </c>
      <c r="H278" s="137">
        <v>7.9</v>
      </c>
      <c r="I278" s="138"/>
      <c r="J278" s="137">
        <f>ROUND(I278*H278,2)</f>
        <v>0</v>
      </c>
      <c r="K278" s="139"/>
      <c r="L278" s="32"/>
      <c r="M278" s="140" t="s">
        <v>1</v>
      </c>
      <c r="N278" s="141" t="s">
        <v>38</v>
      </c>
      <c r="P278" s="142">
        <f>O278*H278</f>
        <v>0</v>
      </c>
      <c r="Q278" s="142">
        <v>0</v>
      </c>
      <c r="R278" s="142">
        <f>Q278*H278</f>
        <v>0</v>
      </c>
      <c r="S278" s="142">
        <v>2.1999999999999999E-2</v>
      </c>
      <c r="T278" s="143">
        <f>S278*H278</f>
        <v>0.17380000000000001</v>
      </c>
      <c r="AR278" s="144" t="s">
        <v>144</v>
      </c>
      <c r="AT278" s="144" t="s">
        <v>140</v>
      </c>
      <c r="AU278" s="144" t="s">
        <v>83</v>
      </c>
      <c r="AY278" s="17" t="s">
        <v>137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81</v>
      </c>
      <c r="BK278" s="145">
        <f>ROUND(I278*H278,2)</f>
        <v>0</v>
      </c>
      <c r="BL278" s="17" t="s">
        <v>144</v>
      </c>
      <c r="BM278" s="144" t="s">
        <v>335</v>
      </c>
    </row>
    <row r="279" spans="2:65" s="12" customFormat="1">
      <c r="B279" s="146"/>
      <c r="D279" s="147" t="s">
        <v>146</v>
      </c>
      <c r="E279" s="148" t="s">
        <v>1</v>
      </c>
      <c r="F279" s="149" t="s">
        <v>336</v>
      </c>
      <c r="H279" s="148" t="s">
        <v>1</v>
      </c>
      <c r="I279" s="150"/>
      <c r="L279" s="146"/>
      <c r="M279" s="151"/>
      <c r="T279" s="152"/>
      <c r="AT279" s="148" t="s">
        <v>146</v>
      </c>
      <c r="AU279" s="148" t="s">
        <v>83</v>
      </c>
      <c r="AV279" s="12" t="s">
        <v>81</v>
      </c>
      <c r="AW279" s="12" t="s">
        <v>29</v>
      </c>
      <c r="AX279" s="12" t="s">
        <v>73</v>
      </c>
      <c r="AY279" s="148" t="s">
        <v>137</v>
      </c>
    </row>
    <row r="280" spans="2:65" s="12" customFormat="1">
      <c r="B280" s="146"/>
      <c r="D280" s="147" t="s">
        <v>146</v>
      </c>
      <c r="E280" s="148" t="s">
        <v>1</v>
      </c>
      <c r="F280" s="149" t="s">
        <v>154</v>
      </c>
      <c r="H280" s="148" t="s">
        <v>1</v>
      </c>
      <c r="I280" s="150"/>
      <c r="L280" s="146"/>
      <c r="M280" s="151"/>
      <c r="T280" s="152"/>
      <c r="AT280" s="148" t="s">
        <v>146</v>
      </c>
      <c r="AU280" s="148" t="s">
        <v>83</v>
      </c>
      <c r="AV280" s="12" t="s">
        <v>81</v>
      </c>
      <c r="AW280" s="12" t="s">
        <v>29</v>
      </c>
      <c r="AX280" s="12" t="s">
        <v>73</v>
      </c>
      <c r="AY280" s="148" t="s">
        <v>137</v>
      </c>
    </row>
    <row r="281" spans="2:65" s="13" customFormat="1">
      <c r="B281" s="153"/>
      <c r="D281" s="147" t="s">
        <v>146</v>
      </c>
      <c r="E281" s="154" t="s">
        <v>1</v>
      </c>
      <c r="F281" s="155" t="s">
        <v>337</v>
      </c>
      <c r="H281" s="156">
        <v>2.1</v>
      </c>
      <c r="I281" s="157"/>
      <c r="L281" s="153"/>
      <c r="M281" s="158"/>
      <c r="T281" s="159"/>
      <c r="AT281" s="154" t="s">
        <v>146</v>
      </c>
      <c r="AU281" s="154" t="s">
        <v>83</v>
      </c>
      <c r="AV281" s="13" t="s">
        <v>83</v>
      </c>
      <c r="AW281" s="13" t="s">
        <v>29</v>
      </c>
      <c r="AX281" s="13" t="s">
        <v>73</v>
      </c>
      <c r="AY281" s="154" t="s">
        <v>137</v>
      </c>
    </row>
    <row r="282" spans="2:65" s="12" customFormat="1">
      <c r="B282" s="146"/>
      <c r="D282" s="147" t="s">
        <v>146</v>
      </c>
      <c r="E282" s="148" t="s">
        <v>1</v>
      </c>
      <c r="F282" s="149" t="s">
        <v>159</v>
      </c>
      <c r="H282" s="148" t="s">
        <v>1</v>
      </c>
      <c r="I282" s="150"/>
      <c r="L282" s="146"/>
      <c r="M282" s="151"/>
      <c r="T282" s="152"/>
      <c r="AT282" s="148" t="s">
        <v>146</v>
      </c>
      <c r="AU282" s="148" t="s">
        <v>83</v>
      </c>
      <c r="AV282" s="12" t="s">
        <v>81</v>
      </c>
      <c r="AW282" s="12" t="s">
        <v>29</v>
      </c>
      <c r="AX282" s="12" t="s">
        <v>73</v>
      </c>
      <c r="AY282" s="148" t="s">
        <v>137</v>
      </c>
    </row>
    <row r="283" spans="2:65" s="13" customFormat="1">
      <c r="B283" s="153"/>
      <c r="D283" s="147" t="s">
        <v>146</v>
      </c>
      <c r="E283" s="154" t="s">
        <v>1</v>
      </c>
      <c r="F283" s="155" t="s">
        <v>338</v>
      </c>
      <c r="H283" s="156">
        <v>5.8</v>
      </c>
      <c r="I283" s="157"/>
      <c r="L283" s="153"/>
      <c r="M283" s="158"/>
      <c r="T283" s="159"/>
      <c r="AT283" s="154" t="s">
        <v>146</v>
      </c>
      <c r="AU283" s="154" t="s">
        <v>83</v>
      </c>
      <c r="AV283" s="13" t="s">
        <v>83</v>
      </c>
      <c r="AW283" s="13" t="s">
        <v>29</v>
      </c>
      <c r="AX283" s="13" t="s">
        <v>73</v>
      </c>
      <c r="AY283" s="154" t="s">
        <v>137</v>
      </c>
    </row>
    <row r="284" spans="2:65" s="14" customFormat="1">
      <c r="B284" s="160"/>
      <c r="D284" s="147" t="s">
        <v>146</v>
      </c>
      <c r="E284" s="161" t="s">
        <v>1</v>
      </c>
      <c r="F284" s="162" t="s">
        <v>149</v>
      </c>
      <c r="H284" s="163">
        <v>7.9</v>
      </c>
      <c r="I284" s="164"/>
      <c r="L284" s="160"/>
      <c r="M284" s="165"/>
      <c r="T284" s="166"/>
      <c r="AT284" s="161" t="s">
        <v>146</v>
      </c>
      <c r="AU284" s="161" t="s">
        <v>83</v>
      </c>
      <c r="AV284" s="14" t="s">
        <v>144</v>
      </c>
      <c r="AW284" s="14" t="s">
        <v>29</v>
      </c>
      <c r="AX284" s="14" t="s">
        <v>81</v>
      </c>
      <c r="AY284" s="161" t="s">
        <v>137</v>
      </c>
    </row>
    <row r="285" spans="2:65" s="1" customFormat="1" ht="24.2" customHeight="1">
      <c r="B285" s="32"/>
      <c r="C285" s="133" t="s">
        <v>339</v>
      </c>
      <c r="D285" s="133" t="s">
        <v>140</v>
      </c>
      <c r="E285" s="134" t="s">
        <v>340</v>
      </c>
      <c r="F285" s="135" t="s">
        <v>341</v>
      </c>
      <c r="G285" s="136" t="s">
        <v>173</v>
      </c>
      <c r="H285" s="137">
        <v>11</v>
      </c>
      <c r="I285" s="138"/>
      <c r="J285" s="137">
        <f>ROUND(I285*H285,2)</f>
        <v>0</v>
      </c>
      <c r="K285" s="139"/>
      <c r="L285" s="32"/>
      <c r="M285" s="140" t="s">
        <v>1</v>
      </c>
      <c r="N285" s="141" t="s">
        <v>38</v>
      </c>
      <c r="P285" s="142">
        <f>O285*H285</f>
        <v>0</v>
      </c>
      <c r="Q285" s="142">
        <v>0</v>
      </c>
      <c r="R285" s="142">
        <f>Q285*H285</f>
        <v>0</v>
      </c>
      <c r="S285" s="142">
        <v>3.3000000000000002E-2</v>
      </c>
      <c r="T285" s="143">
        <f>S285*H285</f>
        <v>0.36299999999999999</v>
      </c>
      <c r="AR285" s="144" t="s">
        <v>144</v>
      </c>
      <c r="AT285" s="144" t="s">
        <v>140</v>
      </c>
      <c r="AU285" s="144" t="s">
        <v>83</v>
      </c>
      <c r="AY285" s="17" t="s">
        <v>137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81</v>
      </c>
      <c r="BK285" s="145">
        <f>ROUND(I285*H285,2)</f>
        <v>0</v>
      </c>
      <c r="BL285" s="17" t="s">
        <v>144</v>
      </c>
      <c r="BM285" s="144" t="s">
        <v>342</v>
      </c>
    </row>
    <row r="286" spans="2:65" s="12" customFormat="1">
      <c r="B286" s="146"/>
      <c r="D286" s="147" t="s">
        <v>146</v>
      </c>
      <c r="E286" s="148" t="s">
        <v>1</v>
      </c>
      <c r="F286" s="149" t="s">
        <v>336</v>
      </c>
      <c r="H286" s="148" t="s">
        <v>1</v>
      </c>
      <c r="I286" s="150"/>
      <c r="L286" s="146"/>
      <c r="M286" s="151"/>
      <c r="T286" s="152"/>
      <c r="AT286" s="148" t="s">
        <v>146</v>
      </c>
      <c r="AU286" s="148" t="s">
        <v>83</v>
      </c>
      <c r="AV286" s="12" t="s">
        <v>81</v>
      </c>
      <c r="AW286" s="12" t="s">
        <v>29</v>
      </c>
      <c r="AX286" s="12" t="s">
        <v>73</v>
      </c>
      <c r="AY286" s="148" t="s">
        <v>137</v>
      </c>
    </row>
    <row r="287" spans="2:65" s="12" customFormat="1">
      <c r="B287" s="146"/>
      <c r="D287" s="147" t="s">
        <v>146</v>
      </c>
      <c r="E287" s="148" t="s">
        <v>1</v>
      </c>
      <c r="F287" s="149" t="s">
        <v>343</v>
      </c>
      <c r="H287" s="148" t="s">
        <v>1</v>
      </c>
      <c r="I287" s="150"/>
      <c r="L287" s="146"/>
      <c r="M287" s="151"/>
      <c r="T287" s="152"/>
      <c r="AT287" s="148" t="s">
        <v>146</v>
      </c>
      <c r="AU287" s="148" t="s">
        <v>83</v>
      </c>
      <c r="AV287" s="12" t="s">
        <v>81</v>
      </c>
      <c r="AW287" s="12" t="s">
        <v>29</v>
      </c>
      <c r="AX287" s="12" t="s">
        <v>73</v>
      </c>
      <c r="AY287" s="148" t="s">
        <v>137</v>
      </c>
    </row>
    <row r="288" spans="2:65" s="13" customFormat="1">
      <c r="B288" s="153"/>
      <c r="D288" s="147" t="s">
        <v>146</v>
      </c>
      <c r="E288" s="154" t="s">
        <v>1</v>
      </c>
      <c r="F288" s="155" t="s">
        <v>344</v>
      </c>
      <c r="H288" s="156">
        <v>4.5199999999999996</v>
      </c>
      <c r="I288" s="157"/>
      <c r="L288" s="153"/>
      <c r="M288" s="158"/>
      <c r="T288" s="159"/>
      <c r="AT288" s="154" t="s">
        <v>146</v>
      </c>
      <c r="AU288" s="154" t="s">
        <v>83</v>
      </c>
      <c r="AV288" s="13" t="s">
        <v>83</v>
      </c>
      <c r="AW288" s="13" t="s">
        <v>29</v>
      </c>
      <c r="AX288" s="13" t="s">
        <v>73</v>
      </c>
      <c r="AY288" s="154" t="s">
        <v>137</v>
      </c>
    </row>
    <row r="289" spans="2:65" s="12" customFormat="1">
      <c r="B289" s="146"/>
      <c r="D289" s="147" t="s">
        <v>146</v>
      </c>
      <c r="E289" s="148" t="s">
        <v>1</v>
      </c>
      <c r="F289" s="149" t="s">
        <v>159</v>
      </c>
      <c r="H289" s="148" t="s">
        <v>1</v>
      </c>
      <c r="I289" s="150"/>
      <c r="L289" s="146"/>
      <c r="M289" s="151"/>
      <c r="T289" s="152"/>
      <c r="AT289" s="148" t="s">
        <v>146</v>
      </c>
      <c r="AU289" s="148" t="s">
        <v>83</v>
      </c>
      <c r="AV289" s="12" t="s">
        <v>81</v>
      </c>
      <c r="AW289" s="12" t="s">
        <v>29</v>
      </c>
      <c r="AX289" s="12" t="s">
        <v>73</v>
      </c>
      <c r="AY289" s="148" t="s">
        <v>137</v>
      </c>
    </row>
    <row r="290" spans="2:65" s="13" customFormat="1">
      <c r="B290" s="153"/>
      <c r="D290" s="147" t="s">
        <v>146</v>
      </c>
      <c r="E290" s="154" t="s">
        <v>1</v>
      </c>
      <c r="F290" s="155" t="s">
        <v>345</v>
      </c>
      <c r="H290" s="156">
        <v>6.48</v>
      </c>
      <c r="I290" s="157"/>
      <c r="L290" s="153"/>
      <c r="M290" s="158"/>
      <c r="T290" s="159"/>
      <c r="AT290" s="154" t="s">
        <v>146</v>
      </c>
      <c r="AU290" s="154" t="s">
        <v>83</v>
      </c>
      <c r="AV290" s="13" t="s">
        <v>83</v>
      </c>
      <c r="AW290" s="13" t="s">
        <v>29</v>
      </c>
      <c r="AX290" s="13" t="s">
        <v>73</v>
      </c>
      <c r="AY290" s="154" t="s">
        <v>137</v>
      </c>
    </row>
    <row r="291" spans="2:65" s="14" customFormat="1">
      <c r="B291" s="160"/>
      <c r="D291" s="147" t="s">
        <v>146</v>
      </c>
      <c r="E291" s="161" t="s">
        <v>1</v>
      </c>
      <c r="F291" s="162" t="s">
        <v>149</v>
      </c>
      <c r="H291" s="163">
        <v>11</v>
      </c>
      <c r="I291" s="164"/>
      <c r="L291" s="160"/>
      <c r="M291" s="165"/>
      <c r="T291" s="166"/>
      <c r="AT291" s="161" t="s">
        <v>146</v>
      </c>
      <c r="AU291" s="161" t="s">
        <v>83</v>
      </c>
      <c r="AV291" s="14" t="s">
        <v>144</v>
      </c>
      <c r="AW291" s="14" t="s">
        <v>29</v>
      </c>
      <c r="AX291" s="14" t="s">
        <v>81</v>
      </c>
      <c r="AY291" s="161" t="s">
        <v>137</v>
      </c>
    </row>
    <row r="292" spans="2:65" s="1" customFormat="1" ht="24.2" customHeight="1">
      <c r="B292" s="32"/>
      <c r="C292" s="133" t="s">
        <v>346</v>
      </c>
      <c r="D292" s="133" t="s">
        <v>140</v>
      </c>
      <c r="E292" s="134" t="s">
        <v>347</v>
      </c>
      <c r="F292" s="135" t="s">
        <v>348</v>
      </c>
      <c r="G292" s="136" t="s">
        <v>173</v>
      </c>
      <c r="H292" s="137">
        <v>1.2</v>
      </c>
      <c r="I292" s="138"/>
      <c r="J292" s="137">
        <f>ROUND(I292*H292,2)</f>
        <v>0</v>
      </c>
      <c r="K292" s="139"/>
      <c r="L292" s="32"/>
      <c r="M292" s="140" t="s">
        <v>1</v>
      </c>
      <c r="N292" s="141" t="s">
        <v>38</v>
      </c>
      <c r="P292" s="142">
        <f>O292*H292</f>
        <v>0</v>
      </c>
      <c r="Q292" s="142">
        <v>0</v>
      </c>
      <c r="R292" s="142">
        <f>Q292*H292</f>
        <v>0</v>
      </c>
      <c r="S292" s="142">
        <v>9.9000000000000005E-2</v>
      </c>
      <c r="T292" s="143">
        <f>S292*H292</f>
        <v>0.1188</v>
      </c>
      <c r="AR292" s="144" t="s">
        <v>144</v>
      </c>
      <c r="AT292" s="144" t="s">
        <v>140</v>
      </c>
      <c r="AU292" s="144" t="s">
        <v>83</v>
      </c>
      <c r="AY292" s="17" t="s">
        <v>137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81</v>
      </c>
      <c r="BK292" s="145">
        <f>ROUND(I292*H292,2)</f>
        <v>0</v>
      </c>
      <c r="BL292" s="17" t="s">
        <v>144</v>
      </c>
      <c r="BM292" s="144" t="s">
        <v>349</v>
      </c>
    </row>
    <row r="293" spans="2:65" s="12" customFormat="1">
      <c r="B293" s="146"/>
      <c r="D293" s="147" t="s">
        <v>146</v>
      </c>
      <c r="E293" s="148" t="s">
        <v>1</v>
      </c>
      <c r="F293" s="149" t="s">
        <v>350</v>
      </c>
      <c r="H293" s="148" t="s">
        <v>1</v>
      </c>
      <c r="I293" s="150"/>
      <c r="L293" s="146"/>
      <c r="M293" s="151"/>
      <c r="T293" s="152"/>
      <c r="AT293" s="148" t="s">
        <v>146</v>
      </c>
      <c r="AU293" s="148" t="s">
        <v>83</v>
      </c>
      <c r="AV293" s="12" t="s">
        <v>81</v>
      </c>
      <c r="AW293" s="12" t="s">
        <v>29</v>
      </c>
      <c r="AX293" s="12" t="s">
        <v>73</v>
      </c>
      <c r="AY293" s="148" t="s">
        <v>137</v>
      </c>
    </row>
    <row r="294" spans="2:65" s="13" customFormat="1">
      <c r="B294" s="153"/>
      <c r="D294" s="147" t="s">
        <v>146</v>
      </c>
      <c r="E294" s="154" t="s">
        <v>1</v>
      </c>
      <c r="F294" s="155" t="s">
        <v>351</v>
      </c>
      <c r="H294" s="156">
        <v>1.2</v>
      </c>
      <c r="I294" s="157"/>
      <c r="L294" s="153"/>
      <c r="M294" s="158"/>
      <c r="T294" s="159"/>
      <c r="AT294" s="154" t="s">
        <v>146</v>
      </c>
      <c r="AU294" s="154" t="s">
        <v>83</v>
      </c>
      <c r="AV294" s="13" t="s">
        <v>83</v>
      </c>
      <c r="AW294" s="13" t="s">
        <v>29</v>
      </c>
      <c r="AX294" s="13" t="s">
        <v>73</v>
      </c>
      <c r="AY294" s="154" t="s">
        <v>137</v>
      </c>
    </row>
    <row r="295" spans="2:65" s="14" customFormat="1">
      <c r="B295" s="160"/>
      <c r="D295" s="147" t="s">
        <v>146</v>
      </c>
      <c r="E295" s="161" t="s">
        <v>1</v>
      </c>
      <c r="F295" s="162" t="s">
        <v>149</v>
      </c>
      <c r="H295" s="163">
        <v>1.2</v>
      </c>
      <c r="I295" s="164"/>
      <c r="L295" s="160"/>
      <c r="M295" s="165"/>
      <c r="T295" s="166"/>
      <c r="AT295" s="161" t="s">
        <v>146</v>
      </c>
      <c r="AU295" s="161" t="s">
        <v>83</v>
      </c>
      <c r="AV295" s="14" t="s">
        <v>144</v>
      </c>
      <c r="AW295" s="14" t="s">
        <v>29</v>
      </c>
      <c r="AX295" s="14" t="s">
        <v>81</v>
      </c>
      <c r="AY295" s="161" t="s">
        <v>137</v>
      </c>
    </row>
    <row r="296" spans="2:65" s="1" customFormat="1" ht="33" customHeight="1">
      <c r="B296" s="32"/>
      <c r="C296" s="133" t="s">
        <v>352</v>
      </c>
      <c r="D296" s="133" t="s">
        <v>140</v>
      </c>
      <c r="E296" s="134" t="s">
        <v>353</v>
      </c>
      <c r="F296" s="135" t="s">
        <v>354</v>
      </c>
      <c r="G296" s="136" t="s">
        <v>173</v>
      </c>
      <c r="H296" s="137">
        <v>4.7</v>
      </c>
      <c r="I296" s="138"/>
      <c r="J296" s="137">
        <f>ROUND(I296*H296,2)</f>
        <v>0</v>
      </c>
      <c r="K296" s="139"/>
      <c r="L296" s="32"/>
      <c r="M296" s="140" t="s">
        <v>1</v>
      </c>
      <c r="N296" s="141" t="s">
        <v>38</v>
      </c>
      <c r="P296" s="142">
        <f>O296*H296</f>
        <v>0</v>
      </c>
      <c r="Q296" s="142">
        <v>0.22678000000000001</v>
      </c>
      <c r="R296" s="142">
        <f>Q296*H296</f>
        <v>1.065866</v>
      </c>
      <c r="S296" s="142">
        <v>0</v>
      </c>
      <c r="T296" s="143">
        <f>S296*H296</f>
        <v>0</v>
      </c>
      <c r="AR296" s="144" t="s">
        <v>144</v>
      </c>
      <c r="AT296" s="144" t="s">
        <v>140</v>
      </c>
      <c r="AU296" s="144" t="s">
        <v>83</v>
      </c>
      <c r="AY296" s="17" t="s">
        <v>137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81</v>
      </c>
      <c r="BK296" s="145">
        <f>ROUND(I296*H296,2)</f>
        <v>0</v>
      </c>
      <c r="BL296" s="17" t="s">
        <v>144</v>
      </c>
      <c r="BM296" s="144" t="s">
        <v>355</v>
      </c>
    </row>
    <row r="297" spans="2:65" s="12" customFormat="1">
      <c r="B297" s="146"/>
      <c r="D297" s="147" t="s">
        <v>146</v>
      </c>
      <c r="E297" s="148" t="s">
        <v>1</v>
      </c>
      <c r="F297" s="149" t="s">
        <v>294</v>
      </c>
      <c r="H297" s="148" t="s">
        <v>1</v>
      </c>
      <c r="I297" s="150"/>
      <c r="L297" s="146"/>
      <c r="M297" s="151"/>
      <c r="T297" s="152"/>
      <c r="AT297" s="148" t="s">
        <v>146</v>
      </c>
      <c r="AU297" s="148" t="s">
        <v>83</v>
      </c>
      <c r="AV297" s="12" t="s">
        <v>81</v>
      </c>
      <c r="AW297" s="12" t="s">
        <v>29</v>
      </c>
      <c r="AX297" s="12" t="s">
        <v>73</v>
      </c>
      <c r="AY297" s="148" t="s">
        <v>137</v>
      </c>
    </row>
    <row r="298" spans="2:65" s="13" customFormat="1">
      <c r="B298" s="153"/>
      <c r="D298" s="147" t="s">
        <v>146</v>
      </c>
      <c r="E298" s="154" t="s">
        <v>1</v>
      </c>
      <c r="F298" s="155" t="s">
        <v>356</v>
      </c>
      <c r="H298" s="156">
        <v>4.7</v>
      </c>
      <c r="I298" s="157"/>
      <c r="L298" s="153"/>
      <c r="M298" s="158"/>
      <c r="T298" s="159"/>
      <c r="AT298" s="154" t="s">
        <v>146</v>
      </c>
      <c r="AU298" s="154" t="s">
        <v>83</v>
      </c>
      <c r="AV298" s="13" t="s">
        <v>83</v>
      </c>
      <c r="AW298" s="13" t="s">
        <v>29</v>
      </c>
      <c r="AX298" s="13" t="s">
        <v>73</v>
      </c>
      <c r="AY298" s="154" t="s">
        <v>137</v>
      </c>
    </row>
    <row r="299" spans="2:65" s="14" customFormat="1">
      <c r="B299" s="160"/>
      <c r="D299" s="147" t="s">
        <v>146</v>
      </c>
      <c r="E299" s="161" t="s">
        <v>1</v>
      </c>
      <c r="F299" s="162" t="s">
        <v>149</v>
      </c>
      <c r="H299" s="163">
        <v>4.7</v>
      </c>
      <c r="I299" s="164"/>
      <c r="L299" s="160"/>
      <c r="M299" s="165"/>
      <c r="T299" s="166"/>
      <c r="AT299" s="161" t="s">
        <v>146</v>
      </c>
      <c r="AU299" s="161" t="s">
        <v>83</v>
      </c>
      <c r="AV299" s="14" t="s">
        <v>144</v>
      </c>
      <c r="AW299" s="14" t="s">
        <v>29</v>
      </c>
      <c r="AX299" s="14" t="s">
        <v>81</v>
      </c>
      <c r="AY299" s="161" t="s">
        <v>137</v>
      </c>
    </row>
    <row r="300" spans="2:65" s="1" customFormat="1" ht="24.2" customHeight="1">
      <c r="B300" s="32"/>
      <c r="C300" s="133" t="s">
        <v>357</v>
      </c>
      <c r="D300" s="133" t="s">
        <v>140</v>
      </c>
      <c r="E300" s="134" t="s">
        <v>358</v>
      </c>
      <c r="F300" s="135" t="s">
        <v>359</v>
      </c>
      <c r="G300" s="136" t="s">
        <v>173</v>
      </c>
      <c r="H300" s="137">
        <v>38.299999999999997</v>
      </c>
      <c r="I300" s="138"/>
      <c r="J300" s="137">
        <f>ROUND(I300*H300,2)</f>
        <v>0</v>
      </c>
      <c r="K300" s="139"/>
      <c r="L300" s="32"/>
      <c r="M300" s="140" t="s">
        <v>1</v>
      </c>
      <c r="N300" s="141" t="s">
        <v>38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144</v>
      </c>
      <c r="AT300" s="144" t="s">
        <v>140</v>
      </c>
      <c r="AU300" s="144" t="s">
        <v>83</v>
      </c>
      <c r="AY300" s="17" t="s">
        <v>137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81</v>
      </c>
      <c r="BK300" s="145">
        <f>ROUND(I300*H300,2)</f>
        <v>0</v>
      </c>
      <c r="BL300" s="17" t="s">
        <v>144</v>
      </c>
      <c r="BM300" s="144" t="s">
        <v>360</v>
      </c>
    </row>
    <row r="301" spans="2:65" s="12" customFormat="1">
      <c r="B301" s="146"/>
      <c r="D301" s="147" t="s">
        <v>146</v>
      </c>
      <c r="E301" s="148" t="s">
        <v>1</v>
      </c>
      <c r="F301" s="149" t="s">
        <v>336</v>
      </c>
      <c r="H301" s="148" t="s">
        <v>1</v>
      </c>
      <c r="I301" s="150"/>
      <c r="L301" s="146"/>
      <c r="M301" s="151"/>
      <c r="T301" s="152"/>
      <c r="AT301" s="148" t="s">
        <v>146</v>
      </c>
      <c r="AU301" s="148" t="s">
        <v>83</v>
      </c>
      <c r="AV301" s="12" t="s">
        <v>81</v>
      </c>
      <c r="AW301" s="12" t="s">
        <v>29</v>
      </c>
      <c r="AX301" s="12" t="s">
        <v>73</v>
      </c>
      <c r="AY301" s="148" t="s">
        <v>137</v>
      </c>
    </row>
    <row r="302" spans="2:65" s="13" customFormat="1">
      <c r="B302" s="153"/>
      <c r="D302" s="147" t="s">
        <v>146</v>
      </c>
      <c r="E302" s="154" t="s">
        <v>1</v>
      </c>
      <c r="F302" s="155" t="s">
        <v>361</v>
      </c>
      <c r="H302" s="156">
        <v>2.2999999999999998</v>
      </c>
      <c r="I302" s="157"/>
      <c r="L302" s="153"/>
      <c r="M302" s="158"/>
      <c r="T302" s="159"/>
      <c r="AT302" s="154" t="s">
        <v>146</v>
      </c>
      <c r="AU302" s="154" t="s">
        <v>83</v>
      </c>
      <c r="AV302" s="13" t="s">
        <v>83</v>
      </c>
      <c r="AW302" s="13" t="s">
        <v>29</v>
      </c>
      <c r="AX302" s="13" t="s">
        <v>73</v>
      </c>
      <c r="AY302" s="154" t="s">
        <v>137</v>
      </c>
    </row>
    <row r="303" spans="2:65" s="13" customFormat="1">
      <c r="B303" s="153"/>
      <c r="D303" s="147" t="s">
        <v>146</v>
      </c>
      <c r="E303" s="154" t="s">
        <v>1</v>
      </c>
      <c r="F303" s="155" t="s">
        <v>362</v>
      </c>
      <c r="H303" s="156">
        <v>33.6</v>
      </c>
      <c r="I303" s="157"/>
      <c r="L303" s="153"/>
      <c r="M303" s="158"/>
      <c r="T303" s="159"/>
      <c r="AT303" s="154" t="s">
        <v>146</v>
      </c>
      <c r="AU303" s="154" t="s">
        <v>83</v>
      </c>
      <c r="AV303" s="13" t="s">
        <v>83</v>
      </c>
      <c r="AW303" s="13" t="s">
        <v>29</v>
      </c>
      <c r="AX303" s="13" t="s">
        <v>73</v>
      </c>
      <c r="AY303" s="154" t="s">
        <v>137</v>
      </c>
    </row>
    <row r="304" spans="2:65" s="13" customFormat="1">
      <c r="B304" s="153"/>
      <c r="D304" s="147" t="s">
        <v>146</v>
      </c>
      <c r="E304" s="154" t="s">
        <v>1</v>
      </c>
      <c r="F304" s="155" t="s">
        <v>363</v>
      </c>
      <c r="H304" s="156">
        <v>2.4</v>
      </c>
      <c r="I304" s="157"/>
      <c r="L304" s="153"/>
      <c r="M304" s="158"/>
      <c r="T304" s="159"/>
      <c r="AT304" s="154" t="s">
        <v>146</v>
      </c>
      <c r="AU304" s="154" t="s">
        <v>83</v>
      </c>
      <c r="AV304" s="13" t="s">
        <v>83</v>
      </c>
      <c r="AW304" s="13" t="s">
        <v>29</v>
      </c>
      <c r="AX304" s="13" t="s">
        <v>73</v>
      </c>
      <c r="AY304" s="154" t="s">
        <v>137</v>
      </c>
    </row>
    <row r="305" spans="2:65" s="14" customFormat="1">
      <c r="B305" s="160"/>
      <c r="D305" s="147" t="s">
        <v>146</v>
      </c>
      <c r="E305" s="161" t="s">
        <v>1</v>
      </c>
      <c r="F305" s="162" t="s">
        <v>149</v>
      </c>
      <c r="H305" s="163">
        <v>38.299999999999997</v>
      </c>
      <c r="I305" s="164"/>
      <c r="L305" s="160"/>
      <c r="M305" s="165"/>
      <c r="T305" s="166"/>
      <c r="AT305" s="161" t="s">
        <v>146</v>
      </c>
      <c r="AU305" s="161" t="s">
        <v>83</v>
      </c>
      <c r="AV305" s="14" t="s">
        <v>144</v>
      </c>
      <c r="AW305" s="14" t="s">
        <v>29</v>
      </c>
      <c r="AX305" s="14" t="s">
        <v>81</v>
      </c>
      <c r="AY305" s="161" t="s">
        <v>137</v>
      </c>
    </row>
    <row r="306" spans="2:65" s="1" customFormat="1" ht="37.9" customHeight="1">
      <c r="B306" s="32"/>
      <c r="C306" s="133" t="s">
        <v>364</v>
      </c>
      <c r="D306" s="133" t="s">
        <v>140</v>
      </c>
      <c r="E306" s="134" t="s">
        <v>365</v>
      </c>
      <c r="F306" s="135" t="s">
        <v>366</v>
      </c>
      <c r="G306" s="136" t="s">
        <v>152</v>
      </c>
      <c r="H306" s="137">
        <v>149</v>
      </c>
      <c r="I306" s="138"/>
      <c r="J306" s="137">
        <f>ROUND(I306*H306,2)</f>
        <v>0</v>
      </c>
      <c r="K306" s="139"/>
      <c r="L306" s="32"/>
      <c r="M306" s="140" t="s">
        <v>1</v>
      </c>
      <c r="N306" s="141" t="s">
        <v>38</v>
      </c>
      <c r="P306" s="142">
        <f>O306*H306</f>
        <v>0</v>
      </c>
      <c r="Q306" s="142">
        <v>0</v>
      </c>
      <c r="R306" s="142">
        <f>Q306*H306</f>
        <v>0</v>
      </c>
      <c r="S306" s="142">
        <v>4.0000000000000001E-3</v>
      </c>
      <c r="T306" s="143">
        <f>S306*H306</f>
        <v>0.59599999999999997</v>
      </c>
      <c r="AR306" s="144" t="s">
        <v>144</v>
      </c>
      <c r="AT306" s="144" t="s">
        <v>140</v>
      </c>
      <c r="AU306" s="144" t="s">
        <v>83</v>
      </c>
      <c r="AY306" s="17" t="s">
        <v>137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7" t="s">
        <v>81</v>
      </c>
      <c r="BK306" s="145">
        <f>ROUND(I306*H306,2)</f>
        <v>0</v>
      </c>
      <c r="BL306" s="17" t="s">
        <v>144</v>
      </c>
      <c r="BM306" s="144" t="s">
        <v>367</v>
      </c>
    </row>
    <row r="307" spans="2:65" s="12" customFormat="1">
      <c r="B307" s="146"/>
      <c r="D307" s="147" t="s">
        <v>146</v>
      </c>
      <c r="E307" s="148" t="s">
        <v>1</v>
      </c>
      <c r="F307" s="149" t="s">
        <v>368</v>
      </c>
      <c r="H307" s="148" t="s">
        <v>1</v>
      </c>
      <c r="I307" s="150"/>
      <c r="L307" s="146"/>
      <c r="M307" s="151"/>
      <c r="T307" s="152"/>
      <c r="AT307" s="148" t="s">
        <v>146</v>
      </c>
      <c r="AU307" s="148" t="s">
        <v>83</v>
      </c>
      <c r="AV307" s="12" t="s">
        <v>81</v>
      </c>
      <c r="AW307" s="12" t="s">
        <v>29</v>
      </c>
      <c r="AX307" s="12" t="s">
        <v>73</v>
      </c>
      <c r="AY307" s="148" t="s">
        <v>137</v>
      </c>
    </row>
    <row r="308" spans="2:65" s="12" customFormat="1">
      <c r="B308" s="146"/>
      <c r="D308" s="147" t="s">
        <v>146</v>
      </c>
      <c r="E308" s="148" t="s">
        <v>1</v>
      </c>
      <c r="F308" s="149" t="s">
        <v>369</v>
      </c>
      <c r="H308" s="148" t="s">
        <v>1</v>
      </c>
      <c r="I308" s="150"/>
      <c r="L308" s="146"/>
      <c r="M308" s="151"/>
      <c r="T308" s="152"/>
      <c r="AT308" s="148" t="s">
        <v>146</v>
      </c>
      <c r="AU308" s="148" t="s">
        <v>83</v>
      </c>
      <c r="AV308" s="12" t="s">
        <v>81</v>
      </c>
      <c r="AW308" s="12" t="s">
        <v>29</v>
      </c>
      <c r="AX308" s="12" t="s">
        <v>73</v>
      </c>
      <c r="AY308" s="148" t="s">
        <v>137</v>
      </c>
    </row>
    <row r="309" spans="2:65" s="13" customFormat="1">
      <c r="B309" s="153"/>
      <c r="D309" s="147" t="s">
        <v>146</v>
      </c>
      <c r="E309" s="154" t="s">
        <v>1</v>
      </c>
      <c r="F309" s="155" t="s">
        <v>370</v>
      </c>
      <c r="H309" s="156">
        <v>148.88</v>
      </c>
      <c r="I309" s="157"/>
      <c r="L309" s="153"/>
      <c r="M309" s="158"/>
      <c r="T309" s="159"/>
      <c r="AT309" s="154" t="s">
        <v>146</v>
      </c>
      <c r="AU309" s="154" t="s">
        <v>83</v>
      </c>
      <c r="AV309" s="13" t="s">
        <v>83</v>
      </c>
      <c r="AW309" s="13" t="s">
        <v>29</v>
      </c>
      <c r="AX309" s="13" t="s">
        <v>73</v>
      </c>
      <c r="AY309" s="154" t="s">
        <v>137</v>
      </c>
    </row>
    <row r="310" spans="2:65" s="13" customFormat="1">
      <c r="B310" s="153"/>
      <c r="D310" s="147" t="s">
        <v>146</v>
      </c>
      <c r="E310" s="154" t="s">
        <v>1</v>
      </c>
      <c r="F310" s="155" t="s">
        <v>371</v>
      </c>
      <c r="H310" s="156">
        <v>0.12</v>
      </c>
      <c r="I310" s="157"/>
      <c r="L310" s="153"/>
      <c r="M310" s="158"/>
      <c r="T310" s="159"/>
      <c r="AT310" s="154" t="s">
        <v>146</v>
      </c>
      <c r="AU310" s="154" t="s">
        <v>83</v>
      </c>
      <c r="AV310" s="13" t="s">
        <v>83</v>
      </c>
      <c r="AW310" s="13" t="s">
        <v>29</v>
      </c>
      <c r="AX310" s="13" t="s">
        <v>73</v>
      </c>
      <c r="AY310" s="154" t="s">
        <v>137</v>
      </c>
    </row>
    <row r="311" spans="2:65" s="14" customFormat="1">
      <c r="B311" s="160"/>
      <c r="D311" s="147" t="s">
        <v>146</v>
      </c>
      <c r="E311" s="161" t="s">
        <v>1</v>
      </c>
      <c r="F311" s="162" t="s">
        <v>149</v>
      </c>
      <c r="H311" s="163">
        <v>149</v>
      </c>
      <c r="I311" s="164"/>
      <c r="L311" s="160"/>
      <c r="M311" s="165"/>
      <c r="T311" s="166"/>
      <c r="AT311" s="161" t="s">
        <v>146</v>
      </c>
      <c r="AU311" s="161" t="s">
        <v>83</v>
      </c>
      <c r="AV311" s="14" t="s">
        <v>144</v>
      </c>
      <c r="AW311" s="14" t="s">
        <v>29</v>
      </c>
      <c r="AX311" s="14" t="s">
        <v>81</v>
      </c>
      <c r="AY311" s="161" t="s">
        <v>137</v>
      </c>
    </row>
    <row r="312" spans="2:65" s="1" customFormat="1" ht="37.9" customHeight="1">
      <c r="B312" s="32"/>
      <c r="C312" s="133" t="s">
        <v>372</v>
      </c>
      <c r="D312" s="133" t="s">
        <v>140</v>
      </c>
      <c r="E312" s="134" t="s">
        <v>373</v>
      </c>
      <c r="F312" s="135" t="s">
        <v>374</v>
      </c>
      <c r="G312" s="136" t="s">
        <v>152</v>
      </c>
      <c r="H312" s="137">
        <v>371</v>
      </c>
      <c r="I312" s="138"/>
      <c r="J312" s="137">
        <f>ROUND(I312*H312,2)</f>
        <v>0</v>
      </c>
      <c r="K312" s="139"/>
      <c r="L312" s="32"/>
      <c r="M312" s="140" t="s">
        <v>1</v>
      </c>
      <c r="N312" s="141" t="s">
        <v>38</v>
      </c>
      <c r="P312" s="142">
        <f>O312*H312</f>
        <v>0</v>
      </c>
      <c r="Q312" s="142">
        <v>0</v>
      </c>
      <c r="R312" s="142">
        <f>Q312*H312</f>
        <v>0</v>
      </c>
      <c r="S312" s="142">
        <v>4.0000000000000001E-3</v>
      </c>
      <c r="T312" s="143">
        <f>S312*H312</f>
        <v>1.484</v>
      </c>
      <c r="AR312" s="144" t="s">
        <v>144</v>
      </c>
      <c r="AT312" s="144" t="s">
        <v>140</v>
      </c>
      <c r="AU312" s="144" t="s">
        <v>83</v>
      </c>
      <c r="AY312" s="17" t="s">
        <v>137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81</v>
      </c>
      <c r="BK312" s="145">
        <f>ROUND(I312*H312,2)</f>
        <v>0</v>
      </c>
      <c r="BL312" s="17" t="s">
        <v>144</v>
      </c>
      <c r="BM312" s="144" t="s">
        <v>375</v>
      </c>
    </row>
    <row r="313" spans="2:65" s="12" customFormat="1">
      <c r="B313" s="146"/>
      <c r="D313" s="147" t="s">
        <v>146</v>
      </c>
      <c r="E313" s="148" t="s">
        <v>1</v>
      </c>
      <c r="F313" s="149" t="s">
        <v>376</v>
      </c>
      <c r="H313" s="148" t="s">
        <v>1</v>
      </c>
      <c r="I313" s="150"/>
      <c r="L313" s="146"/>
      <c r="M313" s="151"/>
      <c r="T313" s="152"/>
      <c r="AT313" s="148" t="s">
        <v>146</v>
      </c>
      <c r="AU313" s="148" t="s">
        <v>83</v>
      </c>
      <c r="AV313" s="12" t="s">
        <v>81</v>
      </c>
      <c r="AW313" s="12" t="s">
        <v>29</v>
      </c>
      <c r="AX313" s="12" t="s">
        <v>73</v>
      </c>
      <c r="AY313" s="148" t="s">
        <v>137</v>
      </c>
    </row>
    <row r="314" spans="2:65" s="13" customFormat="1">
      <c r="B314" s="153"/>
      <c r="D314" s="147" t="s">
        <v>146</v>
      </c>
      <c r="E314" s="154" t="s">
        <v>1</v>
      </c>
      <c r="F314" s="155" t="s">
        <v>377</v>
      </c>
      <c r="H314" s="156">
        <v>75.16</v>
      </c>
      <c r="I314" s="157"/>
      <c r="L314" s="153"/>
      <c r="M314" s="158"/>
      <c r="T314" s="159"/>
      <c r="AT314" s="154" t="s">
        <v>146</v>
      </c>
      <c r="AU314" s="154" t="s">
        <v>83</v>
      </c>
      <c r="AV314" s="13" t="s">
        <v>83</v>
      </c>
      <c r="AW314" s="13" t="s">
        <v>29</v>
      </c>
      <c r="AX314" s="13" t="s">
        <v>73</v>
      </c>
      <c r="AY314" s="154" t="s">
        <v>137</v>
      </c>
    </row>
    <row r="315" spans="2:65" s="12" customFormat="1">
      <c r="B315" s="146"/>
      <c r="D315" s="147" t="s">
        <v>146</v>
      </c>
      <c r="E315" s="148" t="s">
        <v>1</v>
      </c>
      <c r="F315" s="149" t="s">
        <v>378</v>
      </c>
      <c r="H315" s="148" t="s">
        <v>1</v>
      </c>
      <c r="I315" s="150"/>
      <c r="L315" s="146"/>
      <c r="M315" s="151"/>
      <c r="T315" s="152"/>
      <c r="AT315" s="148" t="s">
        <v>146</v>
      </c>
      <c r="AU315" s="148" t="s">
        <v>83</v>
      </c>
      <c r="AV315" s="12" t="s">
        <v>81</v>
      </c>
      <c r="AW315" s="12" t="s">
        <v>29</v>
      </c>
      <c r="AX315" s="12" t="s">
        <v>73</v>
      </c>
      <c r="AY315" s="148" t="s">
        <v>137</v>
      </c>
    </row>
    <row r="316" spans="2:65" s="13" customFormat="1">
      <c r="B316" s="153"/>
      <c r="D316" s="147" t="s">
        <v>146</v>
      </c>
      <c r="E316" s="154" t="s">
        <v>1</v>
      </c>
      <c r="F316" s="155" t="s">
        <v>379</v>
      </c>
      <c r="H316" s="156">
        <v>64.87</v>
      </c>
      <c r="I316" s="157"/>
      <c r="L316" s="153"/>
      <c r="M316" s="158"/>
      <c r="T316" s="159"/>
      <c r="AT316" s="154" t="s">
        <v>146</v>
      </c>
      <c r="AU316" s="154" t="s">
        <v>83</v>
      </c>
      <c r="AV316" s="13" t="s">
        <v>83</v>
      </c>
      <c r="AW316" s="13" t="s">
        <v>29</v>
      </c>
      <c r="AX316" s="13" t="s">
        <v>73</v>
      </c>
      <c r="AY316" s="154" t="s">
        <v>137</v>
      </c>
    </row>
    <row r="317" spans="2:65" s="13" customFormat="1">
      <c r="B317" s="153"/>
      <c r="D317" s="147" t="s">
        <v>146</v>
      </c>
      <c r="E317" s="154" t="s">
        <v>1</v>
      </c>
      <c r="F317" s="155" t="s">
        <v>380</v>
      </c>
      <c r="H317" s="156">
        <v>36.75</v>
      </c>
      <c r="I317" s="157"/>
      <c r="L317" s="153"/>
      <c r="M317" s="158"/>
      <c r="T317" s="159"/>
      <c r="AT317" s="154" t="s">
        <v>146</v>
      </c>
      <c r="AU317" s="154" t="s">
        <v>83</v>
      </c>
      <c r="AV317" s="13" t="s">
        <v>83</v>
      </c>
      <c r="AW317" s="13" t="s">
        <v>29</v>
      </c>
      <c r="AX317" s="13" t="s">
        <v>73</v>
      </c>
      <c r="AY317" s="154" t="s">
        <v>137</v>
      </c>
    </row>
    <row r="318" spans="2:65" s="13" customFormat="1">
      <c r="B318" s="153"/>
      <c r="D318" s="147" t="s">
        <v>146</v>
      </c>
      <c r="E318" s="154" t="s">
        <v>1</v>
      </c>
      <c r="F318" s="155" t="s">
        <v>381</v>
      </c>
      <c r="H318" s="156">
        <v>63.03</v>
      </c>
      <c r="I318" s="157"/>
      <c r="L318" s="153"/>
      <c r="M318" s="158"/>
      <c r="T318" s="159"/>
      <c r="AT318" s="154" t="s">
        <v>146</v>
      </c>
      <c r="AU318" s="154" t="s">
        <v>83</v>
      </c>
      <c r="AV318" s="13" t="s">
        <v>83</v>
      </c>
      <c r="AW318" s="13" t="s">
        <v>29</v>
      </c>
      <c r="AX318" s="13" t="s">
        <v>73</v>
      </c>
      <c r="AY318" s="154" t="s">
        <v>137</v>
      </c>
    </row>
    <row r="319" spans="2:65" s="12" customFormat="1">
      <c r="B319" s="146"/>
      <c r="D319" s="147" t="s">
        <v>146</v>
      </c>
      <c r="E319" s="148" t="s">
        <v>1</v>
      </c>
      <c r="F319" s="149" t="s">
        <v>382</v>
      </c>
      <c r="H319" s="148" t="s">
        <v>1</v>
      </c>
      <c r="I319" s="150"/>
      <c r="L319" s="146"/>
      <c r="M319" s="151"/>
      <c r="T319" s="152"/>
      <c r="AT319" s="148" t="s">
        <v>146</v>
      </c>
      <c r="AU319" s="148" t="s">
        <v>83</v>
      </c>
      <c r="AV319" s="12" t="s">
        <v>81</v>
      </c>
      <c r="AW319" s="12" t="s">
        <v>29</v>
      </c>
      <c r="AX319" s="12" t="s">
        <v>73</v>
      </c>
      <c r="AY319" s="148" t="s">
        <v>137</v>
      </c>
    </row>
    <row r="320" spans="2:65" s="13" customFormat="1">
      <c r="B320" s="153"/>
      <c r="D320" s="147" t="s">
        <v>146</v>
      </c>
      <c r="E320" s="154" t="s">
        <v>1</v>
      </c>
      <c r="F320" s="155" t="s">
        <v>383</v>
      </c>
      <c r="H320" s="156">
        <v>27.84</v>
      </c>
      <c r="I320" s="157"/>
      <c r="L320" s="153"/>
      <c r="M320" s="158"/>
      <c r="T320" s="159"/>
      <c r="AT320" s="154" t="s">
        <v>146</v>
      </c>
      <c r="AU320" s="154" t="s">
        <v>83</v>
      </c>
      <c r="AV320" s="13" t="s">
        <v>83</v>
      </c>
      <c r="AW320" s="13" t="s">
        <v>29</v>
      </c>
      <c r="AX320" s="13" t="s">
        <v>73</v>
      </c>
      <c r="AY320" s="154" t="s">
        <v>137</v>
      </c>
    </row>
    <row r="321" spans="2:65" s="12" customFormat="1">
      <c r="B321" s="146"/>
      <c r="D321" s="147" t="s">
        <v>146</v>
      </c>
      <c r="E321" s="148" t="s">
        <v>1</v>
      </c>
      <c r="F321" s="149" t="s">
        <v>384</v>
      </c>
      <c r="H321" s="148" t="s">
        <v>1</v>
      </c>
      <c r="I321" s="150"/>
      <c r="L321" s="146"/>
      <c r="M321" s="151"/>
      <c r="T321" s="152"/>
      <c r="AT321" s="148" t="s">
        <v>146</v>
      </c>
      <c r="AU321" s="148" t="s">
        <v>83</v>
      </c>
      <c r="AV321" s="12" t="s">
        <v>81</v>
      </c>
      <c r="AW321" s="12" t="s">
        <v>29</v>
      </c>
      <c r="AX321" s="12" t="s">
        <v>73</v>
      </c>
      <c r="AY321" s="148" t="s">
        <v>137</v>
      </c>
    </row>
    <row r="322" spans="2:65" s="13" customFormat="1">
      <c r="B322" s="153"/>
      <c r="D322" s="147" t="s">
        <v>146</v>
      </c>
      <c r="E322" s="154" t="s">
        <v>1</v>
      </c>
      <c r="F322" s="155" t="s">
        <v>385</v>
      </c>
      <c r="H322" s="156">
        <v>38.31</v>
      </c>
      <c r="I322" s="157"/>
      <c r="L322" s="153"/>
      <c r="M322" s="158"/>
      <c r="T322" s="159"/>
      <c r="AT322" s="154" t="s">
        <v>146</v>
      </c>
      <c r="AU322" s="154" t="s">
        <v>83</v>
      </c>
      <c r="AV322" s="13" t="s">
        <v>83</v>
      </c>
      <c r="AW322" s="13" t="s">
        <v>29</v>
      </c>
      <c r="AX322" s="13" t="s">
        <v>73</v>
      </c>
      <c r="AY322" s="154" t="s">
        <v>137</v>
      </c>
    </row>
    <row r="323" spans="2:65" s="13" customFormat="1">
      <c r="B323" s="153"/>
      <c r="D323" s="147" t="s">
        <v>146</v>
      </c>
      <c r="E323" s="154" t="s">
        <v>1</v>
      </c>
      <c r="F323" s="155" t="s">
        <v>386</v>
      </c>
      <c r="H323" s="156">
        <v>28.67</v>
      </c>
      <c r="I323" s="157"/>
      <c r="L323" s="153"/>
      <c r="M323" s="158"/>
      <c r="T323" s="159"/>
      <c r="AT323" s="154" t="s">
        <v>146</v>
      </c>
      <c r="AU323" s="154" t="s">
        <v>83</v>
      </c>
      <c r="AV323" s="13" t="s">
        <v>83</v>
      </c>
      <c r="AW323" s="13" t="s">
        <v>29</v>
      </c>
      <c r="AX323" s="13" t="s">
        <v>73</v>
      </c>
      <c r="AY323" s="154" t="s">
        <v>137</v>
      </c>
    </row>
    <row r="324" spans="2:65" s="13" customFormat="1">
      <c r="B324" s="153"/>
      <c r="D324" s="147" t="s">
        <v>146</v>
      </c>
      <c r="E324" s="154" t="s">
        <v>1</v>
      </c>
      <c r="F324" s="155" t="s">
        <v>387</v>
      </c>
      <c r="H324" s="156">
        <v>16.239999999999998</v>
      </c>
      <c r="I324" s="157"/>
      <c r="L324" s="153"/>
      <c r="M324" s="158"/>
      <c r="T324" s="159"/>
      <c r="AT324" s="154" t="s">
        <v>146</v>
      </c>
      <c r="AU324" s="154" t="s">
        <v>83</v>
      </c>
      <c r="AV324" s="13" t="s">
        <v>83</v>
      </c>
      <c r="AW324" s="13" t="s">
        <v>29</v>
      </c>
      <c r="AX324" s="13" t="s">
        <v>73</v>
      </c>
      <c r="AY324" s="154" t="s">
        <v>137</v>
      </c>
    </row>
    <row r="325" spans="2:65" s="13" customFormat="1">
      <c r="B325" s="153"/>
      <c r="D325" s="147" t="s">
        <v>146</v>
      </c>
      <c r="E325" s="154" t="s">
        <v>1</v>
      </c>
      <c r="F325" s="155" t="s">
        <v>388</v>
      </c>
      <c r="H325" s="156">
        <v>15.59</v>
      </c>
      <c r="I325" s="157"/>
      <c r="L325" s="153"/>
      <c r="M325" s="158"/>
      <c r="T325" s="159"/>
      <c r="AT325" s="154" t="s">
        <v>146</v>
      </c>
      <c r="AU325" s="154" t="s">
        <v>83</v>
      </c>
      <c r="AV325" s="13" t="s">
        <v>83</v>
      </c>
      <c r="AW325" s="13" t="s">
        <v>29</v>
      </c>
      <c r="AX325" s="13" t="s">
        <v>73</v>
      </c>
      <c r="AY325" s="154" t="s">
        <v>137</v>
      </c>
    </row>
    <row r="326" spans="2:65" s="12" customFormat="1">
      <c r="B326" s="146"/>
      <c r="D326" s="147" t="s">
        <v>146</v>
      </c>
      <c r="E326" s="148" t="s">
        <v>1</v>
      </c>
      <c r="F326" s="149" t="s">
        <v>389</v>
      </c>
      <c r="H326" s="148" t="s">
        <v>1</v>
      </c>
      <c r="I326" s="150"/>
      <c r="L326" s="146"/>
      <c r="M326" s="151"/>
      <c r="T326" s="152"/>
      <c r="AT326" s="148" t="s">
        <v>146</v>
      </c>
      <c r="AU326" s="148" t="s">
        <v>83</v>
      </c>
      <c r="AV326" s="12" t="s">
        <v>81</v>
      </c>
      <c r="AW326" s="12" t="s">
        <v>29</v>
      </c>
      <c r="AX326" s="12" t="s">
        <v>73</v>
      </c>
      <c r="AY326" s="148" t="s">
        <v>137</v>
      </c>
    </row>
    <row r="327" spans="2:65" s="13" customFormat="1">
      <c r="B327" s="153"/>
      <c r="D327" s="147" t="s">
        <v>146</v>
      </c>
      <c r="E327" s="154" t="s">
        <v>1</v>
      </c>
      <c r="F327" s="155" t="s">
        <v>390</v>
      </c>
      <c r="H327" s="156">
        <v>39.47</v>
      </c>
      <c r="I327" s="157"/>
      <c r="L327" s="153"/>
      <c r="M327" s="158"/>
      <c r="T327" s="159"/>
      <c r="AT327" s="154" t="s">
        <v>146</v>
      </c>
      <c r="AU327" s="154" t="s">
        <v>83</v>
      </c>
      <c r="AV327" s="13" t="s">
        <v>83</v>
      </c>
      <c r="AW327" s="13" t="s">
        <v>29</v>
      </c>
      <c r="AX327" s="13" t="s">
        <v>73</v>
      </c>
      <c r="AY327" s="154" t="s">
        <v>137</v>
      </c>
    </row>
    <row r="328" spans="2:65" s="13" customFormat="1">
      <c r="B328" s="153"/>
      <c r="D328" s="147" t="s">
        <v>146</v>
      </c>
      <c r="E328" s="154" t="s">
        <v>1</v>
      </c>
      <c r="F328" s="155" t="s">
        <v>391</v>
      </c>
      <c r="H328" s="156">
        <v>7.0000000000000007E-2</v>
      </c>
      <c r="I328" s="157"/>
      <c r="L328" s="153"/>
      <c r="M328" s="158"/>
      <c r="T328" s="159"/>
      <c r="AT328" s="154" t="s">
        <v>146</v>
      </c>
      <c r="AU328" s="154" t="s">
        <v>83</v>
      </c>
      <c r="AV328" s="13" t="s">
        <v>83</v>
      </c>
      <c r="AW328" s="13" t="s">
        <v>29</v>
      </c>
      <c r="AX328" s="13" t="s">
        <v>73</v>
      </c>
      <c r="AY328" s="154" t="s">
        <v>137</v>
      </c>
    </row>
    <row r="329" spans="2:65" s="15" customFormat="1">
      <c r="B329" s="167"/>
      <c r="D329" s="147" t="s">
        <v>146</v>
      </c>
      <c r="E329" s="168" t="s">
        <v>1</v>
      </c>
      <c r="F329" s="169" t="s">
        <v>233</v>
      </c>
      <c r="H329" s="170">
        <v>405.99999999999994</v>
      </c>
      <c r="I329" s="171"/>
      <c r="L329" s="167"/>
      <c r="M329" s="172"/>
      <c r="T329" s="173"/>
      <c r="AT329" s="168" t="s">
        <v>146</v>
      </c>
      <c r="AU329" s="168" t="s">
        <v>83</v>
      </c>
      <c r="AV329" s="15" t="s">
        <v>138</v>
      </c>
      <c r="AW329" s="15" t="s">
        <v>29</v>
      </c>
      <c r="AX329" s="15" t="s">
        <v>73</v>
      </c>
      <c r="AY329" s="168" t="s">
        <v>137</v>
      </c>
    </row>
    <row r="330" spans="2:65" s="12" customFormat="1">
      <c r="B330" s="146"/>
      <c r="D330" s="147" t="s">
        <v>146</v>
      </c>
      <c r="E330" s="148" t="s">
        <v>1</v>
      </c>
      <c r="F330" s="149" t="s">
        <v>392</v>
      </c>
      <c r="H330" s="148" t="s">
        <v>1</v>
      </c>
      <c r="I330" s="150"/>
      <c r="L330" s="146"/>
      <c r="M330" s="151"/>
      <c r="T330" s="152"/>
      <c r="AT330" s="148" t="s">
        <v>146</v>
      </c>
      <c r="AU330" s="148" t="s">
        <v>83</v>
      </c>
      <c r="AV330" s="12" t="s">
        <v>81</v>
      </c>
      <c r="AW330" s="12" t="s">
        <v>29</v>
      </c>
      <c r="AX330" s="12" t="s">
        <v>73</v>
      </c>
      <c r="AY330" s="148" t="s">
        <v>137</v>
      </c>
    </row>
    <row r="331" spans="2:65" s="13" customFormat="1">
      <c r="B331" s="153"/>
      <c r="D331" s="147" t="s">
        <v>146</v>
      </c>
      <c r="E331" s="154" t="s">
        <v>1</v>
      </c>
      <c r="F331" s="155" t="s">
        <v>393</v>
      </c>
      <c r="H331" s="156">
        <v>-35</v>
      </c>
      <c r="I331" s="157"/>
      <c r="L331" s="153"/>
      <c r="M331" s="158"/>
      <c r="T331" s="159"/>
      <c r="AT331" s="154" t="s">
        <v>146</v>
      </c>
      <c r="AU331" s="154" t="s">
        <v>83</v>
      </c>
      <c r="AV331" s="13" t="s">
        <v>83</v>
      </c>
      <c r="AW331" s="13" t="s">
        <v>29</v>
      </c>
      <c r="AX331" s="13" t="s">
        <v>73</v>
      </c>
      <c r="AY331" s="154" t="s">
        <v>137</v>
      </c>
    </row>
    <row r="332" spans="2:65" s="15" customFormat="1">
      <c r="B332" s="167"/>
      <c r="D332" s="147" t="s">
        <v>146</v>
      </c>
      <c r="E332" s="168" t="s">
        <v>1</v>
      </c>
      <c r="F332" s="169" t="s">
        <v>233</v>
      </c>
      <c r="H332" s="170">
        <v>-35</v>
      </c>
      <c r="I332" s="171"/>
      <c r="L332" s="167"/>
      <c r="M332" s="172"/>
      <c r="T332" s="173"/>
      <c r="AT332" s="168" t="s">
        <v>146</v>
      </c>
      <c r="AU332" s="168" t="s">
        <v>83</v>
      </c>
      <c r="AV332" s="15" t="s">
        <v>138</v>
      </c>
      <c r="AW332" s="15" t="s">
        <v>29</v>
      </c>
      <c r="AX332" s="15" t="s">
        <v>73</v>
      </c>
      <c r="AY332" s="168" t="s">
        <v>137</v>
      </c>
    </row>
    <row r="333" spans="2:65" s="14" customFormat="1">
      <c r="B333" s="160"/>
      <c r="D333" s="147" t="s">
        <v>146</v>
      </c>
      <c r="E333" s="161" t="s">
        <v>1</v>
      </c>
      <c r="F333" s="162" t="s">
        <v>149</v>
      </c>
      <c r="H333" s="163">
        <v>370.99999999999994</v>
      </c>
      <c r="I333" s="164"/>
      <c r="L333" s="160"/>
      <c r="M333" s="165"/>
      <c r="T333" s="166"/>
      <c r="AT333" s="161" t="s">
        <v>146</v>
      </c>
      <c r="AU333" s="161" t="s">
        <v>83</v>
      </c>
      <c r="AV333" s="14" t="s">
        <v>144</v>
      </c>
      <c r="AW333" s="14" t="s">
        <v>29</v>
      </c>
      <c r="AX333" s="14" t="s">
        <v>81</v>
      </c>
      <c r="AY333" s="161" t="s">
        <v>137</v>
      </c>
    </row>
    <row r="334" spans="2:65" s="11" customFormat="1" ht="22.9" customHeight="1">
      <c r="B334" s="121"/>
      <c r="D334" s="122" t="s">
        <v>72</v>
      </c>
      <c r="E334" s="131" t="s">
        <v>394</v>
      </c>
      <c r="F334" s="131" t="s">
        <v>395</v>
      </c>
      <c r="I334" s="124"/>
      <c r="J334" s="132">
        <f>BK334</f>
        <v>0</v>
      </c>
      <c r="L334" s="121"/>
      <c r="M334" s="126"/>
      <c r="P334" s="127">
        <f>SUM(P335:P341)</f>
        <v>0</v>
      </c>
      <c r="R334" s="127">
        <f>SUM(R335:R341)</f>
        <v>0</v>
      </c>
      <c r="T334" s="128">
        <f>SUM(T335:T341)</f>
        <v>0</v>
      </c>
      <c r="AR334" s="122" t="s">
        <v>81</v>
      </c>
      <c r="AT334" s="129" t="s">
        <v>72</v>
      </c>
      <c r="AU334" s="129" t="s">
        <v>81</v>
      </c>
      <c r="AY334" s="122" t="s">
        <v>137</v>
      </c>
      <c r="BK334" s="130">
        <f>SUM(BK335:BK341)</f>
        <v>0</v>
      </c>
    </row>
    <row r="335" spans="2:65" s="1" customFormat="1" ht="24.2" customHeight="1">
      <c r="B335" s="32"/>
      <c r="C335" s="133" t="s">
        <v>396</v>
      </c>
      <c r="D335" s="133" t="s">
        <v>140</v>
      </c>
      <c r="E335" s="134" t="s">
        <v>397</v>
      </c>
      <c r="F335" s="135" t="s">
        <v>398</v>
      </c>
      <c r="G335" s="136" t="s">
        <v>399</v>
      </c>
      <c r="H335" s="137">
        <v>45.84</v>
      </c>
      <c r="I335" s="138"/>
      <c r="J335" s="137">
        <f>ROUND(I335*H335,2)</f>
        <v>0</v>
      </c>
      <c r="K335" s="139"/>
      <c r="L335" s="32"/>
      <c r="M335" s="140" t="s">
        <v>1</v>
      </c>
      <c r="N335" s="141" t="s">
        <v>38</v>
      </c>
      <c r="P335" s="142">
        <f>O335*H335</f>
        <v>0</v>
      </c>
      <c r="Q335" s="142">
        <v>0</v>
      </c>
      <c r="R335" s="142">
        <f>Q335*H335</f>
        <v>0</v>
      </c>
      <c r="S335" s="142">
        <v>0</v>
      </c>
      <c r="T335" s="143">
        <f>S335*H335</f>
        <v>0</v>
      </c>
      <c r="AR335" s="144" t="s">
        <v>144</v>
      </c>
      <c r="AT335" s="144" t="s">
        <v>140</v>
      </c>
      <c r="AU335" s="144" t="s">
        <v>83</v>
      </c>
      <c r="AY335" s="17" t="s">
        <v>137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81</v>
      </c>
      <c r="BK335" s="145">
        <f>ROUND(I335*H335,2)</f>
        <v>0</v>
      </c>
      <c r="BL335" s="17" t="s">
        <v>144</v>
      </c>
      <c r="BM335" s="144" t="s">
        <v>400</v>
      </c>
    </row>
    <row r="336" spans="2:65" s="1" customFormat="1" ht="24.2" customHeight="1">
      <c r="B336" s="32"/>
      <c r="C336" s="133" t="s">
        <v>401</v>
      </c>
      <c r="D336" s="133" t="s">
        <v>140</v>
      </c>
      <c r="E336" s="134" t="s">
        <v>402</v>
      </c>
      <c r="F336" s="135" t="s">
        <v>403</v>
      </c>
      <c r="G336" s="136" t="s">
        <v>399</v>
      </c>
      <c r="H336" s="137">
        <v>45.84</v>
      </c>
      <c r="I336" s="138"/>
      <c r="J336" s="137">
        <f>ROUND(I336*H336,2)</f>
        <v>0</v>
      </c>
      <c r="K336" s="139"/>
      <c r="L336" s="32"/>
      <c r="M336" s="140" t="s">
        <v>1</v>
      </c>
      <c r="N336" s="141" t="s">
        <v>38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144</v>
      </c>
      <c r="AT336" s="144" t="s">
        <v>140</v>
      </c>
      <c r="AU336" s="144" t="s">
        <v>83</v>
      </c>
      <c r="AY336" s="17" t="s">
        <v>137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81</v>
      </c>
      <c r="BK336" s="145">
        <f>ROUND(I336*H336,2)</f>
        <v>0</v>
      </c>
      <c r="BL336" s="17" t="s">
        <v>144</v>
      </c>
      <c r="BM336" s="144" t="s">
        <v>404</v>
      </c>
    </row>
    <row r="337" spans="2:65" s="1" customFormat="1" ht="24.2" customHeight="1">
      <c r="B337" s="32"/>
      <c r="C337" s="133" t="s">
        <v>405</v>
      </c>
      <c r="D337" s="133" t="s">
        <v>140</v>
      </c>
      <c r="E337" s="134" t="s">
        <v>406</v>
      </c>
      <c r="F337" s="135" t="s">
        <v>407</v>
      </c>
      <c r="G337" s="136" t="s">
        <v>399</v>
      </c>
      <c r="H337" s="137">
        <v>229.2</v>
      </c>
      <c r="I337" s="138"/>
      <c r="J337" s="137">
        <f>ROUND(I337*H337,2)</f>
        <v>0</v>
      </c>
      <c r="K337" s="139"/>
      <c r="L337" s="32"/>
      <c r="M337" s="140" t="s">
        <v>1</v>
      </c>
      <c r="N337" s="141" t="s">
        <v>38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144</v>
      </c>
      <c r="AT337" s="144" t="s">
        <v>140</v>
      </c>
      <c r="AU337" s="144" t="s">
        <v>83</v>
      </c>
      <c r="AY337" s="17" t="s">
        <v>137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81</v>
      </c>
      <c r="BK337" s="145">
        <f>ROUND(I337*H337,2)</f>
        <v>0</v>
      </c>
      <c r="BL337" s="17" t="s">
        <v>144</v>
      </c>
      <c r="BM337" s="144" t="s">
        <v>408</v>
      </c>
    </row>
    <row r="338" spans="2:65" s="12" customFormat="1">
      <c r="B338" s="146"/>
      <c r="D338" s="147" t="s">
        <v>146</v>
      </c>
      <c r="E338" s="148" t="s">
        <v>1</v>
      </c>
      <c r="F338" s="149" t="s">
        <v>409</v>
      </c>
      <c r="H338" s="148" t="s">
        <v>1</v>
      </c>
      <c r="I338" s="150"/>
      <c r="L338" s="146"/>
      <c r="M338" s="151"/>
      <c r="T338" s="152"/>
      <c r="AT338" s="148" t="s">
        <v>146</v>
      </c>
      <c r="AU338" s="148" t="s">
        <v>83</v>
      </c>
      <c r="AV338" s="12" t="s">
        <v>81</v>
      </c>
      <c r="AW338" s="12" t="s">
        <v>29</v>
      </c>
      <c r="AX338" s="12" t="s">
        <v>73</v>
      </c>
      <c r="AY338" s="148" t="s">
        <v>137</v>
      </c>
    </row>
    <row r="339" spans="2:65" s="13" customFormat="1">
      <c r="B339" s="153"/>
      <c r="D339" s="147" t="s">
        <v>146</v>
      </c>
      <c r="E339" s="154" t="s">
        <v>1</v>
      </c>
      <c r="F339" s="155" t="s">
        <v>410</v>
      </c>
      <c r="H339" s="156">
        <v>229.2</v>
      </c>
      <c r="I339" s="157"/>
      <c r="L339" s="153"/>
      <c r="M339" s="158"/>
      <c r="T339" s="159"/>
      <c r="AT339" s="154" t="s">
        <v>146</v>
      </c>
      <c r="AU339" s="154" t="s">
        <v>83</v>
      </c>
      <c r="AV339" s="13" t="s">
        <v>83</v>
      </c>
      <c r="AW339" s="13" t="s">
        <v>29</v>
      </c>
      <c r="AX339" s="13" t="s">
        <v>73</v>
      </c>
      <c r="AY339" s="154" t="s">
        <v>137</v>
      </c>
    </row>
    <row r="340" spans="2:65" s="14" customFormat="1">
      <c r="B340" s="160"/>
      <c r="D340" s="147" t="s">
        <v>146</v>
      </c>
      <c r="E340" s="161" t="s">
        <v>1</v>
      </c>
      <c r="F340" s="162" t="s">
        <v>149</v>
      </c>
      <c r="H340" s="163">
        <v>229.2</v>
      </c>
      <c r="I340" s="164"/>
      <c r="L340" s="160"/>
      <c r="M340" s="165"/>
      <c r="T340" s="166"/>
      <c r="AT340" s="161" t="s">
        <v>146</v>
      </c>
      <c r="AU340" s="161" t="s">
        <v>83</v>
      </c>
      <c r="AV340" s="14" t="s">
        <v>144</v>
      </c>
      <c r="AW340" s="14" t="s">
        <v>29</v>
      </c>
      <c r="AX340" s="14" t="s">
        <v>81</v>
      </c>
      <c r="AY340" s="161" t="s">
        <v>137</v>
      </c>
    </row>
    <row r="341" spans="2:65" s="1" customFormat="1" ht="44.25" customHeight="1">
      <c r="B341" s="32"/>
      <c r="C341" s="133" t="s">
        <v>411</v>
      </c>
      <c r="D341" s="133" t="s">
        <v>140</v>
      </c>
      <c r="E341" s="134" t="s">
        <v>412</v>
      </c>
      <c r="F341" s="135" t="s">
        <v>413</v>
      </c>
      <c r="G341" s="136" t="s">
        <v>399</v>
      </c>
      <c r="H341" s="137">
        <v>45.84</v>
      </c>
      <c r="I341" s="138"/>
      <c r="J341" s="137">
        <f>ROUND(I341*H341,2)</f>
        <v>0</v>
      </c>
      <c r="K341" s="139"/>
      <c r="L341" s="32"/>
      <c r="M341" s="140" t="s">
        <v>1</v>
      </c>
      <c r="N341" s="141" t="s">
        <v>38</v>
      </c>
      <c r="P341" s="142">
        <f>O341*H341</f>
        <v>0</v>
      </c>
      <c r="Q341" s="142">
        <v>0</v>
      </c>
      <c r="R341" s="142">
        <f>Q341*H341</f>
        <v>0</v>
      </c>
      <c r="S341" s="142">
        <v>0</v>
      </c>
      <c r="T341" s="143">
        <f>S341*H341</f>
        <v>0</v>
      </c>
      <c r="AR341" s="144" t="s">
        <v>144</v>
      </c>
      <c r="AT341" s="144" t="s">
        <v>140</v>
      </c>
      <c r="AU341" s="144" t="s">
        <v>83</v>
      </c>
      <c r="AY341" s="17" t="s">
        <v>137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81</v>
      </c>
      <c r="BK341" s="145">
        <f>ROUND(I341*H341,2)</f>
        <v>0</v>
      </c>
      <c r="BL341" s="17" t="s">
        <v>144</v>
      </c>
      <c r="BM341" s="144" t="s">
        <v>414</v>
      </c>
    </row>
    <row r="342" spans="2:65" s="11" customFormat="1" ht="22.9" customHeight="1">
      <c r="B342" s="121"/>
      <c r="D342" s="122" t="s">
        <v>72</v>
      </c>
      <c r="E342" s="131" t="s">
        <v>415</v>
      </c>
      <c r="F342" s="131" t="s">
        <v>416</v>
      </c>
      <c r="I342" s="124"/>
      <c r="J342" s="132">
        <f>BK342</f>
        <v>0</v>
      </c>
      <c r="L342" s="121"/>
      <c r="M342" s="126"/>
      <c r="P342" s="127">
        <f>P343</f>
        <v>0</v>
      </c>
      <c r="R342" s="127">
        <f>R343</f>
        <v>0</v>
      </c>
      <c r="T342" s="128">
        <f>T343</f>
        <v>0</v>
      </c>
      <c r="AR342" s="122" t="s">
        <v>81</v>
      </c>
      <c r="AT342" s="129" t="s">
        <v>72</v>
      </c>
      <c r="AU342" s="129" t="s">
        <v>81</v>
      </c>
      <c r="AY342" s="122" t="s">
        <v>137</v>
      </c>
      <c r="BK342" s="130">
        <f>BK343</f>
        <v>0</v>
      </c>
    </row>
    <row r="343" spans="2:65" s="1" customFormat="1" ht="16.5" customHeight="1">
      <c r="B343" s="32"/>
      <c r="C343" s="133" t="s">
        <v>417</v>
      </c>
      <c r="D343" s="133" t="s">
        <v>140</v>
      </c>
      <c r="E343" s="134" t="s">
        <v>418</v>
      </c>
      <c r="F343" s="135" t="s">
        <v>419</v>
      </c>
      <c r="G343" s="136" t="s">
        <v>399</v>
      </c>
      <c r="H343" s="137">
        <v>20.079999999999998</v>
      </c>
      <c r="I343" s="138"/>
      <c r="J343" s="137">
        <f>ROUND(I343*H343,2)</f>
        <v>0</v>
      </c>
      <c r="K343" s="139"/>
      <c r="L343" s="32"/>
      <c r="M343" s="140" t="s">
        <v>1</v>
      </c>
      <c r="N343" s="141" t="s">
        <v>38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144</v>
      </c>
      <c r="AT343" s="144" t="s">
        <v>140</v>
      </c>
      <c r="AU343" s="144" t="s">
        <v>83</v>
      </c>
      <c r="AY343" s="17" t="s">
        <v>137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81</v>
      </c>
      <c r="BK343" s="145">
        <f>ROUND(I343*H343,2)</f>
        <v>0</v>
      </c>
      <c r="BL343" s="17" t="s">
        <v>144</v>
      </c>
      <c r="BM343" s="144" t="s">
        <v>420</v>
      </c>
    </row>
    <row r="344" spans="2:65" s="11" customFormat="1" ht="25.9" customHeight="1">
      <c r="B344" s="121"/>
      <c r="D344" s="122" t="s">
        <v>72</v>
      </c>
      <c r="E344" s="123" t="s">
        <v>421</v>
      </c>
      <c r="F344" s="123" t="s">
        <v>422</v>
      </c>
      <c r="I344" s="124"/>
      <c r="J344" s="125">
        <f>BK344</f>
        <v>0</v>
      </c>
      <c r="L344" s="121"/>
      <c r="M344" s="126"/>
      <c r="P344" s="127">
        <f>P345+P359+P376+P384+P432+P437+P504</f>
        <v>0</v>
      </c>
      <c r="R344" s="127">
        <f>R345+R359+R376+R384+R432+R437+R504</f>
        <v>6.772551</v>
      </c>
      <c r="T344" s="128">
        <f>T345+T359+T376+T384+T432+T437+T504</f>
        <v>4.0388000000000002</v>
      </c>
      <c r="AR344" s="122" t="s">
        <v>83</v>
      </c>
      <c r="AT344" s="129" t="s">
        <v>72</v>
      </c>
      <c r="AU344" s="129" t="s">
        <v>73</v>
      </c>
      <c r="AY344" s="122" t="s">
        <v>137</v>
      </c>
      <c r="BK344" s="130">
        <f>BK345+BK359+BK376+BK384+BK432+BK437+BK504</f>
        <v>0</v>
      </c>
    </row>
    <row r="345" spans="2:65" s="11" customFormat="1" ht="22.9" customHeight="1">
      <c r="B345" s="121"/>
      <c r="D345" s="122" t="s">
        <v>72</v>
      </c>
      <c r="E345" s="131" t="s">
        <v>423</v>
      </c>
      <c r="F345" s="131" t="s">
        <v>424</v>
      </c>
      <c r="I345" s="124"/>
      <c r="J345" s="132">
        <f>BK345</f>
        <v>0</v>
      </c>
      <c r="L345" s="121"/>
      <c r="M345" s="126"/>
      <c r="P345" s="127">
        <f>SUM(P346:P358)</f>
        <v>0</v>
      </c>
      <c r="R345" s="127">
        <f>SUM(R346:R358)</f>
        <v>0.18171000000000004</v>
      </c>
      <c r="T345" s="128">
        <f>SUM(T346:T358)</f>
        <v>0</v>
      </c>
      <c r="AR345" s="122" t="s">
        <v>83</v>
      </c>
      <c r="AT345" s="129" t="s">
        <v>72</v>
      </c>
      <c r="AU345" s="129" t="s">
        <v>81</v>
      </c>
      <c r="AY345" s="122" t="s">
        <v>137</v>
      </c>
      <c r="BK345" s="130">
        <f>SUM(BK346:BK358)</f>
        <v>0</v>
      </c>
    </row>
    <row r="346" spans="2:65" s="1" customFormat="1" ht="24.2" customHeight="1">
      <c r="B346" s="32"/>
      <c r="C346" s="133" t="s">
        <v>425</v>
      </c>
      <c r="D346" s="133" t="s">
        <v>140</v>
      </c>
      <c r="E346" s="134" t="s">
        <v>426</v>
      </c>
      <c r="F346" s="135" t="s">
        <v>427</v>
      </c>
      <c r="G346" s="136" t="s">
        <v>152</v>
      </c>
      <c r="H346" s="137">
        <v>9.9</v>
      </c>
      <c r="I346" s="138"/>
      <c r="J346" s="137">
        <f>ROUND(I346*H346,2)</f>
        <v>0</v>
      </c>
      <c r="K346" s="139"/>
      <c r="L346" s="32"/>
      <c r="M346" s="140" t="s">
        <v>1</v>
      </c>
      <c r="N346" s="141" t="s">
        <v>38</v>
      </c>
      <c r="P346" s="142">
        <f>O346*H346</f>
        <v>0</v>
      </c>
      <c r="Q346" s="142">
        <v>1.2200000000000001E-2</v>
      </c>
      <c r="R346" s="142">
        <f>Q346*H346</f>
        <v>0.12078000000000001</v>
      </c>
      <c r="S346" s="142">
        <v>0</v>
      </c>
      <c r="T346" s="143">
        <f>S346*H346</f>
        <v>0</v>
      </c>
      <c r="AR346" s="144" t="s">
        <v>227</v>
      </c>
      <c r="AT346" s="144" t="s">
        <v>140</v>
      </c>
      <c r="AU346" s="144" t="s">
        <v>83</v>
      </c>
      <c r="AY346" s="17" t="s">
        <v>137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81</v>
      </c>
      <c r="BK346" s="145">
        <f>ROUND(I346*H346,2)</f>
        <v>0</v>
      </c>
      <c r="BL346" s="17" t="s">
        <v>227</v>
      </c>
      <c r="BM346" s="144" t="s">
        <v>428</v>
      </c>
    </row>
    <row r="347" spans="2:65" s="12" customFormat="1">
      <c r="B347" s="146"/>
      <c r="D347" s="147" t="s">
        <v>146</v>
      </c>
      <c r="E347" s="148" t="s">
        <v>1</v>
      </c>
      <c r="F347" s="149" t="s">
        <v>389</v>
      </c>
      <c r="H347" s="148" t="s">
        <v>1</v>
      </c>
      <c r="I347" s="150"/>
      <c r="L347" s="146"/>
      <c r="M347" s="151"/>
      <c r="T347" s="152"/>
      <c r="AT347" s="148" t="s">
        <v>146</v>
      </c>
      <c r="AU347" s="148" t="s">
        <v>83</v>
      </c>
      <c r="AV347" s="12" t="s">
        <v>81</v>
      </c>
      <c r="AW347" s="12" t="s">
        <v>29</v>
      </c>
      <c r="AX347" s="12" t="s">
        <v>73</v>
      </c>
      <c r="AY347" s="148" t="s">
        <v>137</v>
      </c>
    </row>
    <row r="348" spans="2:65" s="13" customFormat="1">
      <c r="B348" s="153"/>
      <c r="D348" s="147" t="s">
        <v>146</v>
      </c>
      <c r="E348" s="154" t="s">
        <v>1</v>
      </c>
      <c r="F348" s="155" t="s">
        <v>429</v>
      </c>
      <c r="H348" s="156">
        <v>9.9</v>
      </c>
      <c r="I348" s="157"/>
      <c r="L348" s="153"/>
      <c r="M348" s="158"/>
      <c r="T348" s="159"/>
      <c r="AT348" s="154" t="s">
        <v>146</v>
      </c>
      <c r="AU348" s="154" t="s">
        <v>83</v>
      </c>
      <c r="AV348" s="13" t="s">
        <v>83</v>
      </c>
      <c r="AW348" s="13" t="s">
        <v>29</v>
      </c>
      <c r="AX348" s="13" t="s">
        <v>73</v>
      </c>
      <c r="AY348" s="154" t="s">
        <v>137</v>
      </c>
    </row>
    <row r="349" spans="2:65" s="14" customFormat="1">
      <c r="B349" s="160"/>
      <c r="D349" s="147" t="s">
        <v>146</v>
      </c>
      <c r="E349" s="161" t="s">
        <v>1</v>
      </c>
      <c r="F349" s="162" t="s">
        <v>149</v>
      </c>
      <c r="H349" s="163">
        <v>9.9</v>
      </c>
      <c r="I349" s="164"/>
      <c r="L349" s="160"/>
      <c r="M349" s="165"/>
      <c r="T349" s="166"/>
      <c r="AT349" s="161" t="s">
        <v>146</v>
      </c>
      <c r="AU349" s="161" t="s">
        <v>83</v>
      </c>
      <c r="AV349" s="14" t="s">
        <v>144</v>
      </c>
      <c r="AW349" s="14" t="s">
        <v>29</v>
      </c>
      <c r="AX349" s="14" t="s">
        <v>81</v>
      </c>
      <c r="AY349" s="161" t="s">
        <v>137</v>
      </c>
    </row>
    <row r="350" spans="2:65" s="1" customFormat="1" ht="16.5" customHeight="1">
      <c r="B350" s="32"/>
      <c r="C350" s="133" t="s">
        <v>430</v>
      </c>
      <c r="D350" s="133" t="s">
        <v>140</v>
      </c>
      <c r="E350" s="134" t="s">
        <v>431</v>
      </c>
      <c r="F350" s="135" t="s">
        <v>432</v>
      </c>
      <c r="G350" s="136" t="s">
        <v>152</v>
      </c>
      <c r="H350" s="137">
        <v>9.9</v>
      </c>
      <c r="I350" s="138"/>
      <c r="J350" s="137">
        <f>ROUND(I350*H350,2)</f>
        <v>0</v>
      </c>
      <c r="K350" s="139"/>
      <c r="L350" s="32"/>
      <c r="M350" s="140" t="s">
        <v>1</v>
      </c>
      <c r="N350" s="141" t="s">
        <v>38</v>
      </c>
      <c r="P350" s="142">
        <f>O350*H350</f>
        <v>0</v>
      </c>
      <c r="Q350" s="142">
        <v>1E-4</v>
      </c>
      <c r="R350" s="142">
        <f>Q350*H350</f>
        <v>9.8999999999999999E-4</v>
      </c>
      <c r="S350" s="142">
        <v>0</v>
      </c>
      <c r="T350" s="143">
        <f>S350*H350</f>
        <v>0</v>
      </c>
      <c r="AR350" s="144" t="s">
        <v>227</v>
      </c>
      <c r="AT350" s="144" t="s">
        <v>140</v>
      </c>
      <c r="AU350" s="144" t="s">
        <v>83</v>
      </c>
      <c r="AY350" s="17" t="s">
        <v>137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81</v>
      </c>
      <c r="BK350" s="145">
        <f>ROUND(I350*H350,2)</f>
        <v>0</v>
      </c>
      <c r="BL350" s="17" t="s">
        <v>227</v>
      </c>
      <c r="BM350" s="144" t="s">
        <v>433</v>
      </c>
    </row>
    <row r="351" spans="2:65" s="1" customFormat="1" ht="24.2" customHeight="1">
      <c r="B351" s="32"/>
      <c r="C351" s="133" t="s">
        <v>434</v>
      </c>
      <c r="D351" s="133" t="s">
        <v>140</v>
      </c>
      <c r="E351" s="134" t="s">
        <v>435</v>
      </c>
      <c r="F351" s="135" t="s">
        <v>436</v>
      </c>
      <c r="G351" s="136" t="s">
        <v>152</v>
      </c>
      <c r="H351" s="137">
        <v>2</v>
      </c>
      <c r="I351" s="138"/>
      <c r="J351" s="137">
        <f>ROUND(I351*H351,2)</f>
        <v>0</v>
      </c>
      <c r="K351" s="139"/>
      <c r="L351" s="32"/>
      <c r="M351" s="140" t="s">
        <v>1</v>
      </c>
      <c r="N351" s="141" t="s">
        <v>38</v>
      </c>
      <c r="P351" s="142">
        <f>O351*H351</f>
        <v>0</v>
      </c>
      <c r="Q351" s="142">
        <v>1.7100000000000001E-2</v>
      </c>
      <c r="R351" s="142">
        <f>Q351*H351</f>
        <v>3.4200000000000001E-2</v>
      </c>
      <c r="S351" s="142">
        <v>0</v>
      </c>
      <c r="T351" s="143">
        <f>S351*H351</f>
        <v>0</v>
      </c>
      <c r="AR351" s="144" t="s">
        <v>227</v>
      </c>
      <c r="AT351" s="144" t="s">
        <v>140</v>
      </c>
      <c r="AU351" s="144" t="s">
        <v>83</v>
      </c>
      <c r="AY351" s="17" t="s">
        <v>137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81</v>
      </c>
      <c r="BK351" s="145">
        <f>ROUND(I351*H351,2)</f>
        <v>0</v>
      </c>
      <c r="BL351" s="17" t="s">
        <v>227</v>
      </c>
      <c r="BM351" s="144" t="s">
        <v>437</v>
      </c>
    </row>
    <row r="352" spans="2:65" s="12" customFormat="1">
      <c r="B352" s="146"/>
      <c r="D352" s="147" t="s">
        <v>146</v>
      </c>
      <c r="E352" s="148" t="s">
        <v>1</v>
      </c>
      <c r="F352" s="149" t="s">
        <v>438</v>
      </c>
      <c r="H352" s="148" t="s">
        <v>1</v>
      </c>
      <c r="I352" s="150"/>
      <c r="L352" s="146"/>
      <c r="M352" s="151"/>
      <c r="T352" s="152"/>
      <c r="AT352" s="148" t="s">
        <v>146</v>
      </c>
      <c r="AU352" s="148" t="s">
        <v>83</v>
      </c>
      <c r="AV352" s="12" t="s">
        <v>81</v>
      </c>
      <c r="AW352" s="12" t="s">
        <v>29</v>
      </c>
      <c r="AX352" s="12" t="s">
        <v>73</v>
      </c>
      <c r="AY352" s="148" t="s">
        <v>137</v>
      </c>
    </row>
    <row r="353" spans="2:65" s="13" customFormat="1">
      <c r="B353" s="153"/>
      <c r="D353" s="147" t="s">
        <v>146</v>
      </c>
      <c r="E353" s="154" t="s">
        <v>1</v>
      </c>
      <c r="F353" s="155" t="s">
        <v>439</v>
      </c>
      <c r="H353" s="156">
        <v>1.96</v>
      </c>
      <c r="I353" s="157"/>
      <c r="L353" s="153"/>
      <c r="M353" s="158"/>
      <c r="T353" s="159"/>
      <c r="AT353" s="154" t="s">
        <v>146</v>
      </c>
      <c r="AU353" s="154" t="s">
        <v>83</v>
      </c>
      <c r="AV353" s="13" t="s">
        <v>83</v>
      </c>
      <c r="AW353" s="13" t="s">
        <v>29</v>
      </c>
      <c r="AX353" s="13" t="s">
        <v>73</v>
      </c>
      <c r="AY353" s="154" t="s">
        <v>137</v>
      </c>
    </row>
    <row r="354" spans="2:65" s="13" customFormat="1">
      <c r="B354" s="153"/>
      <c r="D354" s="147" t="s">
        <v>146</v>
      </c>
      <c r="E354" s="154" t="s">
        <v>1</v>
      </c>
      <c r="F354" s="155" t="s">
        <v>440</v>
      </c>
      <c r="H354" s="156">
        <v>0.04</v>
      </c>
      <c r="I354" s="157"/>
      <c r="L354" s="153"/>
      <c r="M354" s="158"/>
      <c r="T354" s="159"/>
      <c r="AT354" s="154" t="s">
        <v>146</v>
      </c>
      <c r="AU354" s="154" t="s">
        <v>83</v>
      </c>
      <c r="AV354" s="13" t="s">
        <v>83</v>
      </c>
      <c r="AW354" s="13" t="s">
        <v>29</v>
      </c>
      <c r="AX354" s="13" t="s">
        <v>73</v>
      </c>
      <c r="AY354" s="154" t="s">
        <v>137</v>
      </c>
    </row>
    <row r="355" spans="2:65" s="14" customFormat="1">
      <c r="B355" s="160"/>
      <c r="D355" s="147" t="s">
        <v>146</v>
      </c>
      <c r="E355" s="161" t="s">
        <v>1</v>
      </c>
      <c r="F355" s="162" t="s">
        <v>149</v>
      </c>
      <c r="H355" s="163">
        <v>2</v>
      </c>
      <c r="I355" s="164"/>
      <c r="L355" s="160"/>
      <c r="M355" s="165"/>
      <c r="T355" s="166"/>
      <c r="AT355" s="161" t="s">
        <v>146</v>
      </c>
      <c r="AU355" s="161" t="s">
        <v>83</v>
      </c>
      <c r="AV355" s="14" t="s">
        <v>144</v>
      </c>
      <c r="AW355" s="14" t="s">
        <v>29</v>
      </c>
      <c r="AX355" s="14" t="s">
        <v>81</v>
      </c>
      <c r="AY355" s="161" t="s">
        <v>137</v>
      </c>
    </row>
    <row r="356" spans="2:65" s="1" customFormat="1" ht="33" customHeight="1">
      <c r="B356" s="32"/>
      <c r="C356" s="133" t="s">
        <v>441</v>
      </c>
      <c r="D356" s="133" t="s">
        <v>140</v>
      </c>
      <c r="E356" s="134" t="s">
        <v>442</v>
      </c>
      <c r="F356" s="135" t="s">
        <v>443</v>
      </c>
      <c r="G356" s="136" t="s">
        <v>444</v>
      </c>
      <c r="H356" s="137">
        <v>1</v>
      </c>
      <c r="I356" s="138"/>
      <c r="J356" s="137">
        <f>ROUND(I356*H356,2)</f>
        <v>0</v>
      </c>
      <c r="K356" s="139"/>
      <c r="L356" s="32"/>
      <c r="M356" s="140" t="s">
        <v>1</v>
      </c>
      <c r="N356" s="141" t="s">
        <v>38</v>
      </c>
      <c r="P356" s="142">
        <f>O356*H356</f>
        <v>0</v>
      </c>
      <c r="Q356" s="142">
        <v>2.5739999999999999E-2</v>
      </c>
      <c r="R356" s="142">
        <f>Q356*H356</f>
        <v>2.5739999999999999E-2</v>
      </c>
      <c r="S356" s="142">
        <v>0</v>
      </c>
      <c r="T356" s="143">
        <f>S356*H356</f>
        <v>0</v>
      </c>
      <c r="AR356" s="144" t="s">
        <v>227</v>
      </c>
      <c r="AT356" s="144" t="s">
        <v>140</v>
      </c>
      <c r="AU356" s="144" t="s">
        <v>83</v>
      </c>
      <c r="AY356" s="17" t="s">
        <v>137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7" t="s">
        <v>81</v>
      </c>
      <c r="BK356" s="145">
        <f>ROUND(I356*H356,2)</f>
        <v>0</v>
      </c>
      <c r="BL356" s="17" t="s">
        <v>227</v>
      </c>
      <c r="BM356" s="144" t="s">
        <v>445</v>
      </c>
    </row>
    <row r="357" spans="2:65" s="1" customFormat="1" ht="24.2" customHeight="1">
      <c r="B357" s="32"/>
      <c r="C357" s="133" t="s">
        <v>446</v>
      </c>
      <c r="D357" s="133" t="s">
        <v>140</v>
      </c>
      <c r="E357" s="134" t="s">
        <v>447</v>
      </c>
      <c r="F357" s="135" t="s">
        <v>448</v>
      </c>
      <c r="G357" s="136" t="s">
        <v>399</v>
      </c>
      <c r="H357" s="137">
        <v>0.18</v>
      </c>
      <c r="I357" s="138"/>
      <c r="J357" s="137">
        <f>ROUND(I357*H357,2)</f>
        <v>0</v>
      </c>
      <c r="K357" s="139"/>
      <c r="L357" s="32"/>
      <c r="M357" s="140" t="s">
        <v>1</v>
      </c>
      <c r="N357" s="141" t="s">
        <v>38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227</v>
      </c>
      <c r="AT357" s="144" t="s">
        <v>140</v>
      </c>
      <c r="AU357" s="144" t="s">
        <v>83</v>
      </c>
      <c r="AY357" s="17" t="s">
        <v>137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81</v>
      </c>
      <c r="BK357" s="145">
        <f>ROUND(I357*H357,2)</f>
        <v>0</v>
      </c>
      <c r="BL357" s="17" t="s">
        <v>227</v>
      </c>
      <c r="BM357" s="144" t="s">
        <v>449</v>
      </c>
    </row>
    <row r="358" spans="2:65" s="1" customFormat="1" ht="24.2" customHeight="1">
      <c r="B358" s="32"/>
      <c r="C358" s="133" t="s">
        <v>450</v>
      </c>
      <c r="D358" s="133" t="s">
        <v>140</v>
      </c>
      <c r="E358" s="134" t="s">
        <v>451</v>
      </c>
      <c r="F358" s="135" t="s">
        <v>452</v>
      </c>
      <c r="G358" s="136" t="s">
        <v>399</v>
      </c>
      <c r="H358" s="137">
        <v>0.18</v>
      </c>
      <c r="I358" s="138"/>
      <c r="J358" s="137">
        <f>ROUND(I358*H358,2)</f>
        <v>0</v>
      </c>
      <c r="K358" s="139"/>
      <c r="L358" s="32"/>
      <c r="M358" s="140" t="s">
        <v>1</v>
      </c>
      <c r="N358" s="141" t="s">
        <v>38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227</v>
      </c>
      <c r="AT358" s="144" t="s">
        <v>140</v>
      </c>
      <c r="AU358" s="144" t="s">
        <v>83</v>
      </c>
      <c r="AY358" s="17" t="s">
        <v>137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7" t="s">
        <v>81</v>
      </c>
      <c r="BK358" s="145">
        <f>ROUND(I358*H358,2)</f>
        <v>0</v>
      </c>
      <c r="BL358" s="17" t="s">
        <v>227</v>
      </c>
      <c r="BM358" s="144" t="s">
        <v>453</v>
      </c>
    </row>
    <row r="359" spans="2:65" s="11" customFormat="1" ht="22.9" customHeight="1">
      <c r="B359" s="121"/>
      <c r="D359" s="122" t="s">
        <v>72</v>
      </c>
      <c r="E359" s="131" t="s">
        <v>454</v>
      </c>
      <c r="F359" s="131" t="s">
        <v>455</v>
      </c>
      <c r="I359" s="124"/>
      <c r="J359" s="132">
        <f>BK359</f>
        <v>0</v>
      </c>
      <c r="L359" s="121"/>
      <c r="M359" s="126"/>
      <c r="P359" s="127">
        <f>SUM(P360:P375)</f>
        <v>0</v>
      </c>
      <c r="R359" s="127">
        <f>SUM(R360:R375)</f>
        <v>0.17185</v>
      </c>
      <c r="T359" s="128">
        <f>SUM(T360:T375)</f>
        <v>0.38400000000000001</v>
      </c>
      <c r="AR359" s="122" t="s">
        <v>83</v>
      </c>
      <c r="AT359" s="129" t="s">
        <v>72</v>
      </c>
      <c r="AU359" s="129" t="s">
        <v>81</v>
      </c>
      <c r="AY359" s="122" t="s">
        <v>137</v>
      </c>
      <c r="BK359" s="130">
        <f>SUM(BK360:BK375)</f>
        <v>0</v>
      </c>
    </row>
    <row r="360" spans="2:65" s="1" customFormat="1" ht="24.2" customHeight="1">
      <c r="B360" s="32"/>
      <c r="C360" s="133" t="s">
        <v>456</v>
      </c>
      <c r="D360" s="133" t="s">
        <v>140</v>
      </c>
      <c r="E360" s="134" t="s">
        <v>457</v>
      </c>
      <c r="F360" s="135" t="s">
        <v>458</v>
      </c>
      <c r="G360" s="136" t="s">
        <v>444</v>
      </c>
      <c r="H360" s="137">
        <v>5</v>
      </c>
      <c r="I360" s="138"/>
      <c r="J360" s="137">
        <f>ROUND(I360*H360,2)</f>
        <v>0</v>
      </c>
      <c r="K360" s="139"/>
      <c r="L360" s="32"/>
      <c r="M360" s="140" t="s">
        <v>1</v>
      </c>
      <c r="N360" s="141" t="s">
        <v>38</v>
      </c>
      <c r="P360" s="142">
        <f>O360*H360</f>
        <v>0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AR360" s="144" t="s">
        <v>227</v>
      </c>
      <c r="AT360" s="144" t="s">
        <v>140</v>
      </c>
      <c r="AU360" s="144" t="s">
        <v>83</v>
      </c>
      <c r="AY360" s="17" t="s">
        <v>137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7" t="s">
        <v>81</v>
      </c>
      <c r="BK360" s="145">
        <f>ROUND(I360*H360,2)</f>
        <v>0</v>
      </c>
      <c r="BL360" s="17" t="s">
        <v>227</v>
      </c>
      <c r="BM360" s="144" t="s">
        <v>459</v>
      </c>
    </row>
    <row r="361" spans="2:65" s="1" customFormat="1" ht="55.5" customHeight="1">
      <c r="B361" s="32"/>
      <c r="C361" s="174" t="s">
        <v>460</v>
      </c>
      <c r="D361" s="174" t="s">
        <v>275</v>
      </c>
      <c r="E361" s="175" t="s">
        <v>461</v>
      </c>
      <c r="F361" s="176" t="s">
        <v>462</v>
      </c>
      <c r="G361" s="177" t="s">
        <v>444</v>
      </c>
      <c r="H361" s="178">
        <v>1</v>
      </c>
      <c r="I361" s="179"/>
      <c r="J361" s="178">
        <f>ROUND(I361*H361,2)</f>
        <v>0</v>
      </c>
      <c r="K361" s="180"/>
      <c r="L361" s="181"/>
      <c r="M361" s="182" t="s">
        <v>1</v>
      </c>
      <c r="N361" s="183" t="s">
        <v>38</v>
      </c>
      <c r="P361" s="142">
        <f>O361*H361</f>
        <v>0</v>
      </c>
      <c r="Q361" s="142">
        <v>1.95E-2</v>
      </c>
      <c r="R361" s="142">
        <f>Q361*H361</f>
        <v>1.95E-2</v>
      </c>
      <c r="S361" s="142">
        <v>0</v>
      </c>
      <c r="T361" s="143">
        <f>S361*H361</f>
        <v>0</v>
      </c>
      <c r="AR361" s="144" t="s">
        <v>339</v>
      </c>
      <c r="AT361" s="144" t="s">
        <v>275</v>
      </c>
      <c r="AU361" s="144" t="s">
        <v>83</v>
      </c>
      <c r="AY361" s="17" t="s">
        <v>137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81</v>
      </c>
      <c r="BK361" s="145">
        <f>ROUND(I361*H361,2)</f>
        <v>0</v>
      </c>
      <c r="BL361" s="17" t="s">
        <v>227</v>
      </c>
      <c r="BM361" s="144" t="s">
        <v>463</v>
      </c>
    </row>
    <row r="362" spans="2:65" s="1" customFormat="1" ht="55.5" customHeight="1">
      <c r="B362" s="32"/>
      <c r="C362" s="174" t="s">
        <v>464</v>
      </c>
      <c r="D362" s="174" t="s">
        <v>275</v>
      </c>
      <c r="E362" s="175" t="s">
        <v>465</v>
      </c>
      <c r="F362" s="176" t="s">
        <v>466</v>
      </c>
      <c r="G362" s="177" t="s">
        <v>444</v>
      </c>
      <c r="H362" s="178">
        <v>2</v>
      </c>
      <c r="I362" s="179"/>
      <c r="J362" s="178">
        <f>ROUND(I362*H362,2)</f>
        <v>0</v>
      </c>
      <c r="K362" s="180"/>
      <c r="L362" s="181"/>
      <c r="M362" s="182" t="s">
        <v>1</v>
      </c>
      <c r="N362" s="183" t="s">
        <v>38</v>
      </c>
      <c r="P362" s="142">
        <f>O362*H362</f>
        <v>0</v>
      </c>
      <c r="Q362" s="142">
        <v>1.7500000000000002E-2</v>
      </c>
      <c r="R362" s="142">
        <f>Q362*H362</f>
        <v>3.5000000000000003E-2</v>
      </c>
      <c r="S362" s="142">
        <v>0</v>
      </c>
      <c r="T362" s="143">
        <f>S362*H362</f>
        <v>0</v>
      </c>
      <c r="AR362" s="144" t="s">
        <v>339</v>
      </c>
      <c r="AT362" s="144" t="s">
        <v>275</v>
      </c>
      <c r="AU362" s="144" t="s">
        <v>83</v>
      </c>
      <c r="AY362" s="17" t="s">
        <v>137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7" t="s">
        <v>81</v>
      </c>
      <c r="BK362" s="145">
        <f>ROUND(I362*H362,2)</f>
        <v>0</v>
      </c>
      <c r="BL362" s="17" t="s">
        <v>227</v>
      </c>
      <c r="BM362" s="144" t="s">
        <v>467</v>
      </c>
    </row>
    <row r="363" spans="2:65" s="1" customFormat="1" ht="55.5" customHeight="1">
      <c r="B363" s="32"/>
      <c r="C363" s="174" t="s">
        <v>468</v>
      </c>
      <c r="D363" s="174" t="s">
        <v>275</v>
      </c>
      <c r="E363" s="175" t="s">
        <v>469</v>
      </c>
      <c r="F363" s="176" t="s">
        <v>470</v>
      </c>
      <c r="G363" s="177" t="s">
        <v>444</v>
      </c>
      <c r="H363" s="178">
        <v>2</v>
      </c>
      <c r="I363" s="179"/>
      <c r="J363" s="178">
        <f>ROUND(I363*H363,2)</f>
        <v>0</v>
      </c>
      <c r="K363" s="180"/>
      <c r="L363" s="181"/>
      <c r="M363" s="182" t="s">
        <v>1</v>
      </c>
      <c r="N363" s="183" t="s">
        <v>38</v>
      </c>
      <c r="P363" s="142">
        <f>O363*H363</f>
        <v>0</v>
      </c>
      <c r="Q363" s="142">
        <v>1.7500000000000002E-2</v>
      </c>
      <c r="R363" s="142">
        <f>Q363*H363</f>
        <v>3.5000000000000003E-2</v>
      </c>
      <c r="S363" s="142">
        <v>0</v>
      </c>
      <c r="T363" s="143">
        <f>S363*H363</f>
        <v>0</v>
      </c>
      <c r="AR363" s="144" t="s">
        <v>339</v>
      </c>
      <c r="AT363" s="144" t="s">
        <v>275</v>
      </c>
      <c r="AU363" s="144" t="s">
        <v>83</v>
      </c>
      <c r="AY363" s="17" t="s">
        <v>137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81</v>
      </c>
      <c r="BK363" s="145">
        <f>ROUND(I363*H363,2)</f>
        <v>0</v>
      </c>
      <c r="BL363" s="17" t="s">
        <v>227</v>
      </c>
      <c r="BM363" s="144" t="s">
        <v>471</v>
      </c>
    </row>
    <row r="364" spans="2:65" s="1" customFormat="1" ht="16.5" customHeight="1">
      <c r="B364" s="32"/>
      <c r="C364" s="133" t="s">
        <v>472</v>
      </c>
      <c r="D364" s="133" t="s">
        <v>140</v>
      </c>
      <c r="E364" s="134" t="s">
        <v>473</v>
      </c>
      <c r="F364" s="135" t="s">
        <v>474</v>
      </c>
      <c r="G364" s="136" t="s">
        <v>444</v>
      </c>
      <c r="H364" s="137">
        <v>5</v>
      </c>
      <c r="I364" s="138"/>
      <c r="J364" s="137">
        <f>ROUND(I364*H364,2)</f>
        <v>0</v>
      </c>
      <c r="K364" s="139"/>
      <c r="L364" s="32"/>
      <c r="M364" s="140" t="s">
        <v>1</v>
      </c>
      <c r="N364" s="141" t="s">
        <v>38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227</v>
      </c>
      <c r="AT364" s="144" t="s">
        <v>140</v>
      </c>
      <c r="AU364" s="144" t="s">
        <v>83</v>
      </c>
      <c r="AY364" s="17" t="s">
        <v>137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81</v>
      </c>
      <c r="BK364" s="145">
        <f>ROUND(I364*H364,2)</f>
        <v>0</v>
      </c>
      <c r="BL364" s="17" t="s">
        <v>227</v>
      </c>
      <c r="BM364" s="144" t="s">
        <v>475</v>
      </c>
    </row>
    <row r="365" spans="2:65" s="1" customFormat="1" ht="21.75" customHeight="1">
      <c r="B365" s="32"/>
      <c r="C365" s="133" t="s">
        <v>476</v>
      </c>
      <c r="D365" s="133" t="s">
        <v>140</v>
      </c>
      <c r="E365" s="134" t="s">
        <v>477</v>
      </c>
      <c r="F365" s="135" t="s">
        <v>478</v>
      </c>
      <c r="G365" s="136" t="s">
        <v>444</v>
      </c>
      <c r="H365" s="137">
        <v>5</v>
      </c>
      <c r="I365" s="138"/>
      <c r="J365" s="137">
        <f>ROUND(I365*H365,2)</f>
        <v>0</v>
      </c>
      <c r="K365" s="139"/>
      <c r="L365" s="32"/>
      <c r="M365" s="140" t="s">
        <v>1</v>
      </c>
      <c r="N365" s="141" t="s">
        <v>38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227</v>
      </c>
      <c r="AT365" s="144" t="s">
        <v>140</v>
      </c>
      <c r="AU365" s="144" t="s">
        <v>83</v>
      </c>
      <c r="AY365" s="17" t="s">
        <v>137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81</v>
      </c>
      <c r="BK365" s="145">
        <f>ROUND(I365*H365,2)</f>
        <v>0</v>
      </c>
      <c r="BL365" s="17" t="s">
        <v>227</v>
      </c>
      <c r="BM365" s="144" t="s">
        <v>479</v>
      </c>
    </row>
    <row r="366" spans="2:65" s="1" customFormat="1" ht="24.2" customHeight="1">
      <c r="B366" s="32"/>
      <c r="C366" s="133" t="s">
        <v>480</v>
      </c>
      <c r="D366" s="133" t="s">
        <v>140</v>
      </c>
      <c r="E366" s="134" t="s">
        <v>481</v>
      </c>
      <c r="F366" s="135" t="s">
        <v>482</v>
      </c>
      <c r="G366" s="136" t="s">
        <v>444</v>
      </c>
      <c r="H366" s="137">
        <v>5</v>
      </c>
      <c r="I366" s="138"/>
      <c r="J366" s="137">
        <f>ROUND(I366*H366,2)</f>
        <v>0</v>
      </c>
      <c r="K366" s="139"/>
      <c r="L366" s="32"/>
      <c r="M366" s="140" t="s">
        <v>1</v>
      </c>
      <c r="N366" s="141" t="s">
        <v>38</v>
      </c>
      <c r="P366" s="142">
        <f>O366*H366</f>
        <v>0</v>
      </c>
      <c r="Q366" s="142">
        <v>4.6999999999999999E-4</v>
      </c>
      <c r="R366" s="142">
        <f>Q366*H366</f>
        <v>2.3500000000000001E-3</v>
      </c>
      <c r="S366" s="142">
        <v>0</v>
      </c>
      <c r="T366" s="143">
        <f>S366*H366</f>
        <v>0</v>
      </c>
      <c r="AR366" s="144" t="s">
        <v>227</v>
      </c>
      <c r="AT366" s="144" t="s">
        <v>140</v>
      </c>
      <c r="AU366" s="144" t="s">
        <v>83</v>
      </c>
      <c r="AY366" s="17" t="s">
        <v>137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81</v>
      </c>
      <c r="BK366" s="145">
        <f>ROUND(I366*H366,2)</f>
        <v>0</v>
      </c>
      <c r="BL366" s="17" t="s">
        <v>227</v>
      </c>
      <c r="BM366" s="144" t="s">
        <v>483</v>
      </c>
    </row>
    <row r="367" spans="2:65" s="1" customFormat="1" ht="49.15" customHeight="1">
      <c r="B367" s="32"/>
      <c r="C367" s="174" t="s">
        <v>484</v>
      </c>
      <c r="D367" s="174" t="s">
        <v>275</v>
      </c>
      <c r="E367" s="175" t="s">
        <v>485</v>
      </c>
      <c r="F367" s="176" t="s">
        <v>486</v>
      </c>
      <c r="G367" s="177" t="s">
        <v>444</v>
      </c>
      <c r="H367" s="178">
        <v>5</v>
      </c>
      <c r="I367" s="179"/>
      <c r="J367" s="178">
        <f>ROUND(I367*H367,2)</f>
        <v>0</v>
      </c>
      <c r="K367" s="180"/>
      <c r="L367" s="181"/>
      <c r="M367" s="182" t="s">
        <v>1</v>
      </c>
      <c r="N367" s="183" t="s">
        <v>38</v>
      </c>
      <c r="P367" s="142">
        <f>O367*H367</f>
        <v>0</v>
      </c>
      <c r="Q367" s="142">
        <v>1.6E-2</v>
      </c>
      <c r="R367" s="142">
        <f>Q367*H367</f>
        <v>0.08</v>
      </c>
      <c r="S367" s="142">
        <v>0</v>
      </c>
      <c r="T367" s="143">
        <f>S367*H367</f>
        <v>0</v>
      </c>
      <c r="AR367" s="144" t="s">
        <v>339</v>
      </c>
      <c r="AT367" s="144" t="s">
        <v>275</v>
      </c>
      <c r="AU367" s="144" t="s">
        <v>83</v>
      </c>
      <c r="AY367" s="17" t="s">
        <v>137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7" t="s">
        <v>81</v>
      </c>
      <c r="BK367" s="145">
        <f>ROUND(I367*H367,2)</f>
        <v>0</v>
      </c>
      <c r="BL367" s="17" t="s">
        <v>227</v>
      </c>
      <c r="BM367" s="144" t="s">
        <v>487</v>
      </c>
    </row>
    <row r="368" spans="2:65" s="1" customFormat="1" ht="24.2" customHeight="1">
      <c r="B368" s="32"/>
      <c r="C368" s="133" t="s">
        <v>488</v>
      </c>
      <c r="D368" s="133" t="s">
        <v>140</v>
      </c>
      <c r="E368" s="134" t="s">
        <v>489</v>
      </c>
      <c r="F368" s="135" t="s">
        <v>490</v>
      </c>
      <c r="G368" s="136" t="s">
        <v>444</v>
      </c>
      <c r="H368" s="137">
        <v>16</v>
      </c>
      <c r="I368" s="138"/>
      <c r="J368" s="137">
        <f>ROUND(I368*H368,2)</f>
        <v>0</v>
      </c>
      <c r="K368" s="139"/>
      <c r="L368" s="32"/>
      <c r="M368" s="140" t="s">
        <v>1</v>
      </c>
      <c r="N368" s="141" t="s">
        <v>38</v>
      </c>
      <c r="P368" s="142">
        <f>O368*H368</f>
        <v>0</v>
      </c>
      <c r="Q368" s="142">
        <v>0</v>
      </c>
      <c r="R368" s="142">
        <f>Q368*H368</f>
        <v>0</v>
      </c>
      <c r="S368" s="142">
        <v>2.4E-2</v>
      </c>
      <c r="T368" s="143">
        <f>S368*H368</f>
        <v>0.38400000000000001</v>
      </c>
      <c r="AR368" s="144" t="s">
        <v>227</v>
      </c>
      <c r="AT368" s="144" t="s">
        <v>140</v>
      </c>
      <c r="AU368" s="144" t="s">
        <v>83</v>
      </c>
      <c r="AY368" s="17" t="s">
        <v>137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7" t="s">
        <v>81</v>
      </c>
      <c r="BK368" s="145">
        <f>ROUND(I368*H368,2)</f>
        <v>0</v>
      </c>
      <c r="BL368" s="17" t="s">
        <v>227</v>
      </c>
      <c r="BM368" s="144" t="s">
        <v>491</v>
      </c>
    </row>
    <row r="369" spans="2:65" s="12" customFormat="1">
      <c r="B369" s="146"/>
      <c r="D369" s="147" t="s">
        <v>146</v>
      </c>
      <c r="E369" s="148" t="s">
        <v>1</v>
      </c>
      <c r="F369" s="149" t="s">
        <v>492</v>
      </c>
      <c r="H369" s="148" t="s">
        <v>1</v>
      </c>
      <c r="I369" s="150"/>
      <c r="L369" s="146"/>
      <c r="M369" s="151"/>
      <c r="T369" s="152"/>
      <c r="AT369" s="148" t="s">
        <v>146</v>
      </c>
      <c r="AU369" s="148" t="s">
        <v>83</v>
      </c>
      <c r="AV369" s="12" t="s">
        <v>81</v>
      </c>
      <c r="AW369" s="12" t="s">
        <v>29</v>
      </c>
      <c r="AX369" s="12" t="s">
        <v>73</v>
      </c>
      <c r="AY369" s="148" t="s">
        <v>137</v>
      </c>
    </row>
    <row r="370" spans="2:65" s="13" customFormat="1">
      <c r="B370" s="153"/>
      <c r="D370" s="147" t="s">
        <v>146</v>
      </c>
      <c r="E370" s="154" t="s">
        <v>1</v>
      </c>
      <c r="F370" s="155" t="s">
        <v>493</v>
      </c>
      <c r="H370" s="156">
        <v>8</v>
      </c>
      <c r="I370" s="157"/>
      <c r="L370" s="153"/>
      <c r="M370" s="158"/>
      <c r="T370" s="159"/>
      <c r="AT370" s="154" t="s">
        <v>146</v>
      </c>
      <c r="AU370" s="154" t="s">
        <v>83</v>
      </c>
      <c r="AV370" s="13" t="s">
        <v>83</v>
      </c>
      <c r="AW370" s="13" t="s">
        <v>29</v>
      </c>
      <c r="AX370" s="13" t="s">
        <v>73</v>
      </c>
      <c r="AY370" s="154" t="s">
        <v>137</v>
      </c>
    </row>
    <row r="371" spans="2:65" s="12" customFormat="1">
      <c r="B371" s="146"/>
      <c r="D371" s="147" t="s">
        <v>146</v>
      </c>
      <c r="E371" s="148" t="s">
        <v>1</v>
      </c>
      <c r="F371" s="149" t="s">
        <v>494</v>
      </c>
      <c r="H371" s="148" t="s">
        <v>1</v>
      </c>
      <c r="I371" s="150"/>
      <c r="L371" s="146"/>
      <c r="M371" s="151"/>
      <c r="T371" s="152"/>
      <c r="AT371" s="148" t="s">
        <v>146</v>
      </c>
      <c r="AU371" s="148" t="s">
        <v>83</v>
      </c>
      <c r="AV371" s="12" t="s">
        <v>81</v>
      </c>
      <c r="AW371" s="12" t="s">
        <v>29</v>
      </c>
      <c r="AX371" s="12" t="s">
        <v>73</v>
      </c>
      <c r="AY371" s="148" t="s">
        <v>137</v>
      </c>
    </row>
    <row r="372" spans="2:65" s="13" customFormat="1">
      <c r="B372" s="153"/>
      <c r="D372" s="147" t="s">
        <v>146</v>
      </c>
      <c r="E372" s="154" t="s">
        <v>1</v>
      </c>
      <c r="F372" s="155" t="s">
        <v>495</v>
      </c>
      <c r="H372" s="156">
        <v>8</v>
      </c>
      <c r="I372" s="157"/>
      <c r="L372" s="153"/>
      <c r="M372" s="158"/>
      <c r="T372" s="159"/>
      <c r="AT372" s="154" t="s">
        <v>146</v>
      </c>
      <c r="AU372" s="154" t="s">
        <v>83</v>
      </c>
      <c r="AV372" s="13" t="s">
        <v>83</v>
      </c>
      <c r="AW372" s="13" t="s">
        <v>29</v>
      </c>
      <c r="AX372" s="13" t="s">
        <v>73</v>
      </c>
      <c r="AY372" s="154" t="s">
        <v>137</v>
      </c>
    </row>
    <row r="373" spans="2:65" s="14" customFormat="1">
      <c r="B373" s="160"/>
      <c r="D373" s="147" t="s">
        <v>146</v>
      </c>
      <c r="E373" s="161" t="s">
        <v>1</v>
      </c>
      <c r="F373" s="162" t="s">
        <v>149</v>
      </c>
      <c r="H373" s="163">
        <v>16</v>
      </c>
      <c r="I373" s="164"/>
      <c r="L373" s="160"/>
      <c r="M373" s="165"/>
      <c r="T373" s="166"/>
      <c r="AT373" s="161" t="s">
        <v>146</v>
      </c>
      <c r="AU373" s="161" t="s">
        <v>83</v>
      </c>
      <c r="AV373" s="14" t="s">
        <v>144</v>
      </c>
      <c r="AW373" s="14" t="s">
        <v>29</v>
      </c>
      <c r="AX373" s="14" t="s">
        <v>81</v>
      </c>
      <c r="AY373" s="161" t="s">
        <v>137</v>
      </c>
    </row>
    <row r="374" spans="2:65" s="1" customFormat="1" ht="24.2" customHeight="1">
      <c r="B374" s="32"/>
      <c r="C374" s="133" t="s">
        <v>496</v>
      </c>
      <c r="D374" s="133" t="s">
        <v>140</v>
      </c>
      <c r="E374" s="134" t="s">
        <v>497</v>
      </c>
      <c r="F374" s="135" t="s">
        <v>498</v>
      </c>
      <c r="G374" s="136" t="s">
        <v>399</v>
      </c>
      <c r="H374" s="137">
        <v>0.17</v>
      </c>
      <c r="I374" s="138"/>
      <c r="J374" s="137">
        <f>ROUND(I374*H374,2)</f>
        <v>0</v>
      </c>
      <c r="K374" s="139"/>
      <c r="L374" s="32"/>
      <c r="M374" s="140" t="s">
        <v>1</v>
      </c>
      <c r="N374" s="141" t="s">
        <v>38</v>
      </c>
      <c r="P374" s="142">
        <f>O374*H374</f>
        <v>0</v>
      </c>
      <c r="Q374" s="142">
        <v>0</v>
      </c>
      <c r="R374" s="142">
        <f>Q374*H374</f>
        <v>0</v>
      </c>
      <c r="S374" s="142">
        <v>0</v>
      </c>
      <c r="T374" s="143">
        <f>S374*H374</f>
        <v>0</v>
      </c>
      <c r="AR374" s="144" t="s">
        <v>227</v>
      </c>
      <c r="AT374" s="144" t="s">
        <v>140</v>
      </c>
      <c r="AU374" s="144" t="s">
        <v>83</v>
      </c>
      <c r="AY374" s="17" t="s">
        <v>137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7" t="s">
        <v>81</v>
      </c>
      <c r="BK374" s="145">
        <f>ROUND(I374*H374,2)</f>
        <v>0</v>
      </c>
      <c r="BL374" s="17" t="s">
        <v>227</v>
      </c>
      <c r="BM374" s="144" t="s">
        <v>499</v>
      </c>
    </row>
    <row r="375" spans="2:65" s="1" customFormat="1" ht="24.2" customHeight="1">
      <c r="B375" s="32"/>
      <c r="C375" s="133" t="s">
        <v>500</v>
      </c>
      <c r="D375" s="133" t="s">
        <v>140</v>
      </c>
      <c r="E375" s="134" t="s">
        <v>501</v>
      </c>
      <c r="F375" s="135" t="s">
        <v>502</v>
      </c>
      <c r="G375" s="136" t="s">
        <v>399</v>
      </c>
      <c r="H375" s="137">
        <v>0.17</v>
      </c>
      <c r="I375" s="138"/>
      <c r="J375" s="137">
        <f>ROUND(I375*H375,2)</f>
        <v>0</v>
      </c>
      <c r="K375" s="139"/>
      <c r="L375" s="32"/>
      <c r="M375" s="140" t="s">
        <v>1</v>
      </c>
      <c r="N375" s="141" t="s">
        <v>38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227</v>
      </c>
      <c r="AT375" s="144" t="s">
        <v>140</v>
      </c>
      <c r="AU375" s="144" t="s">
        <v>83</v>
      </c>
      <c r="AY375" s="17" t="s">
        <v>137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81</v>
      </c>
      <c r="BK375" s="145">
        <f>ROUND(I375*H375,2)</f>
        <v>0</v>
      </c>
      <c r="BL375" s="17" t="s">
        <v>227</v>
      </c>
      <c r="BM375" s="144" t="s">
        <v>503</v>
      </c>
    </row>
    <row r="376" spans="2:65" s="11" customFormat="1" ht="22.9" customHeight="1">
      <c r="B376" s="121"/>
      <c r="D376" s="122" t="s">
        <v>72</v>
      </c>
      <c r="E376" s="131" t="s">
        <v>504</v>
      </c>
      <c r="F376" s="131" t="s">
        <v>505</v>
      </c>
      <c r="I376" s="124"/>
      <c r="J376" s="132">
        <f>BK376</f>
        <v>0</v>
      </c>
      <c r="L376" s="121"/>
      <c r="M376" s="126"/>
      <c r="P376" s="127">
        <f>SUM(P377:P383)</f>
        <v>0</v>
      </c>
      <c r="R376" s="127">
        <f>SUM(R377:R383)</f>
        <v>3.048E-2</v>
      </c>
      <c r="T376" s="128">
        <f>SUM(T377:T383)</f>
        <v>0</v>
      </c>
      <c r="AR376" s="122" t="s">
        <v>83</v>
      </c>
      <c r="AT376" s="129" t="s">
        <v>72</v>
      </c>
      <c r="AU376" s="129" t="s">
        <v>81</v>
      </c>
      <c r="AY376" s="122" t="s">
        <v>137</v>
      </c>
      <c r="BK376" s="130">
        <f>SUM(BK377:BK383)</f>
        <v>0</v>
      </c>
    </row>
    <row r="377" spans="2:65" s="1" customFormat="1" ht="24.2" customHeight="1">
      <c r="B377" s="32"/>
      <c r="C377" s="133" t="s">
        <v>506</v>
      </c>
      <c r="D377" s="133" t="s">
        <v>140</v>
      </c>
      <c r="E377" s="134" t="s">
        <v>507</v>
      </c>
      <c r="F377" s="135" t="s">
        <v>508</v>
      </c>
      <c r="G377" s="136" t="s">
        <v>173</v>
      </c>
      <c r="H377" s="137">
        <v>1.2</v>
      </c>
      <c r="I377" s="138"/>
      <c r="J377" s="137">
        <f>ROUND(I377*H377,2)</f>
        <v>0</v>
      </c>
      <c r="K377" s="139"/>
      <c r="L377" s="32"/>
      <c r="M377" s="140" t="s">
        <v>1</v>
      </c>
      <c r="N377" s="141" t="s">
        <v>38</v>
      </c>
      <c r="P377" s="142">
        <f>O377*H377</f>
        <v>0</v>
      </c>
      <c r="Q377" s="142">
        <v>4.0000000000000002E-4</v>
      </c>
      <c r="R377" s="142">
        <f>Q377*H377</f>
        <v>4.8000000000000001E-4</v>
      </c>
      <c r="S377" s="142">
        <v>0</v>
      </c>
      <c r="T377" s="143">
        <f>S377*H377</f>
        <v>0</v>
      </c>
      <c r="AR377" s="144" t="s">
        <v>227</v>
      </c>
      <c r="AT377" s="144" t="s">
        <v>140</v>
      </c>
      <c r="AU377" s="144" t="s">
        <v>83</v>
      </c>
      <c r="AY377" s="17" t="s">
        <v>137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81</v>
      </c>
      <c r="BK377" s="145">
        <f>ROUND(I377*H377,2)</f>
        <v>0</v>
      </c>
      <c r="BL377" s="17" t="s">
        <v>227</v>
      </c>
      <c r="BM377" s="144" t="s">
        <v>509</v>
      </c>
    </row>
    <row r="378" spans="2:65" s="12" customFormat="1">
      <c r="B378" s="146"/>
      <c r="D378" s="147" t="s">
        <v>146</v>
      </c>
      <c r="E378" s="148" t="s">
        <v>1</v>
      </c>
      <c r="F378" s="149" t="s">
        <v>378</v>
      </c>
      <c r="H378" s="148" t="s">
        <v>1</v>
      </c>
      <c r="I378" s="150"/>
      <c r="L378" s="146"/>
      <c r="M378" s="151"/>
      <c r="T378" s="152"/>
      <c r="AT378" s="148" t="s">
        <v>146</v>
      </c>
      <c r="AU378" s="148" t="s">
        <v>83</v>
      </c>
      <c r="AV378" s="12" t="s">
        <v>81</v>
      </c>
      <c r="AW378" s="12" t="s">
        <v>29</v>
      </c>
      <c r="AX378" s="12" t="s">
        <v>73</v>
      </c>
      <c r="AY378" s="148" t="s">
        <v>137</v>
      </c>
    </row>
    <row r="379" spans="2:65" s="13" customFormat="1">
      <c r="B379" s="153"/>
      <c r="D379" s="147" t="s">
        <v>146</v>
      </c>
      <c r="E379" s="154" t="s">
        <v>1</v>
      </c>
      <c r="F379" s="155" t="s">
        <v>510</v>
      </c>
      <c r="H379" s="156">
        <v>1.2</v>
      </c>
      <c r="I379" s="157"/>
      <c r="L379" s="153"/>
      <c r="M379" s="158"/>
      <c r="T379" s="159"/>
      <c r="AT379" s="154" t="s">
        <v>146</v>
      </c>
      <c r="AU379" s="154" t="s">
        <v>83</v>
      </c>
      <c r="AV379" s="13" t="s">
        <v>83</v>
      </c>
      <c r="AW379" s="13" t="s">
        <v>29</v>
      </c>
      <c r="AX379" s="13" t="s">
        <v>73</v>
      </c>
      <c r="AY379" s="154" t="s">
        <v>137</v>
      </c>
    </row>
    <row r="380" spans="2:65" s="14" customFormat="1">
      <c r="B380" s="160"/>
      <c r="D380" s="147" t="s">
        <v>146</v>
      </c>
      <c r="E380" s="161" t="s">
        <v>1</v>
      </c>
      <c r="F380" s="162" t="s">
        <v>149</v>
      </c>
      <c r="H380" s="163">
        <v>1.2</v>
      </c>
      <c r="I380" s="164"/>
      <c r="L380" s="160"/>
      <c r="M380" s="165"/>
      <c r="T380" s="166"/>
      <c r="AT380" s="161" t="s">
        <v>146</v>
      </c>
      <c r="AU380" s="161" t="s">
        <v>83</v>
      </c>
      <c r="AV380" s="14" t="s">
        <v>144</v>
      </c>
      <c r="AW380" s="14" t="s">
        <v>29</v>
      </c>
      <c r="AX380" s="14" t="s">
        <v>81</v>
      </c>
      <c r="AY380" s="161" t="s">
        <v>137</v>
      </c>
    </row>
    <row r="381" spans="2:65" s="1" customFormat="1" ht="24.2" customHeight="1">
      <c r="B381" s="32"/>
      <c r="C381" s="174" t="s">
        <v>511</v>
      </c>
      <c r="D381" s="174" t="s">
        <v>275</v>
      </c>
      <c r="E381" s="175" t="s">
        <v>512</v>
      </c>
      <c r="F381" s="176" t="s">
        <v>513</v>
      </c>
      <c r="G381" s="177" t="s">
        <v>173</v>
      </c>
      <c r="H381" s="178">
        <v>1.2</v>
      </c>
      <c r="I381" s="179"/>
      <c r="J381" s="178">
        <f>ROUND(I381*H381,2)</f>
        <v>0</v>
      </c>
      <c r="K381" s="180"/>
      <c r="L381" s="181"/>
      <c r="M381" s="182" t="s">
        <v>1</v>
      </c>
      <c r="N381" s="183" t="s">
        <v>38</v>
      </c>
      <c r="P381" s="142">
        <f>O381*H381</f>
        <v>0</v>
      </c>
      <c r="Q381" s="142">
        <v>2.5000000000000001E-2</v>
      </c>
      <c r="R381" s="142">
        <f>Q381*H381</f>
        <v>0.03</v>
      </c>
      <c r="S381" s="142">
        <v>0</v>
      </c>
      <c r="T381" s="143">
        <f>S381*H381</f>
        <v>0</v>
      </c>
      <c r="AR381" s="144" t="s">
        <v>339</v>
      </c>
      <c r="AT381" s="144" t="s">
        <v>275</v>
      </c>
      <c r="AU381" s="144" t="s">
        <v>83</v>
      </c>
      <c r="AY381" s="17" t="s">
        <v>137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81</v>
      </c>
      <c r="BK381" s="145">
        <f>ROUND(I381*H381,2)</f>
        <v>0</v>
      </c>
      <c r="BL381" s="17" t="s">
        <v>227</v>
      </c>
      <c r="BM381" s="144" t="s">
        <v>514</v>
      </c>
    </row>
    <row r="382" spans="2:65" s="1" customFormat="1" ht="24.2" customHeight="1">
      <c r="B382" s="32"/>
      <c r="C382" s="133" t="s">
        <v>515</v>
      </c>
      <c r="D382" s="133" t="s">
        <v>140</v>
      </c>
      <c r="E382" s="134" t="s">
        <v>516</v>
      </c>
      <c r="F382" s="135" t="s">
        <v>517</v>
      </c>
      <c r="G382" s="136" t="s">
        <v>399</v>
      </c>
      <c r="H382" s="137">
        <v>0.03</v>
      </c>
      <c r="I382" s="138"/>
      <c r="J382" s="137">
        <f>ROUND(I382*H382,2)</f>
        <v>0</v>
      </c>
      <c r="K382" s="139"/>
      <c r="L382" s="32"/>
      <c r="M382" s="140" t="s">
        <v>1</v>
      </c>
      <c r="N382" s="141" t="s">
        <v>38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227</v>
      </c>
      <c r="AT382" s="144" t="s">
        <v>140</v>
      </c>
      <c r="AU382" s="144" t="s">
        <v>83</v>
      </c>
      <c r="AY382" s="17" t="s">
        <v>137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7" t="s">
        <v>81</v>
      </c>
      <c r="BK382" s="145">
        <f>ROUND(I382*H382,2)</f>
        <v>0</v>
      </c>
      <c r="BL382" s="17" t="s">
        <v>227</v>
      </c>
      <c r="BM382" s="144" t="s">
        <v>518</v>
      </c>
    </row>
    <row r="383" spans="2:65" s="1" customFormat="1" ht="24.2" customHeight="1">
      <c r="B383" s="32"/>
      <c r="C383" s="133" t="s">
        <v>519</v>
      </c>
      <c r="D383" s="133" t="s">
        <v>140</v>
      </c>
      <c r="E383" s="134" t="s">
        <v>520</v>
      </c>
      <c r="F383" s="135" t="s">
        <v>521</v>
      </c>
      <c r="G383" s="136" t="s">
        <v>399</v>
      </c>
      <c r="H383" s="137">
        <v>0.03</v>
      </c>
      <c r="I383" s="138"/>
      <c r="J383" s="137">
        <f>ROUND(I383*H383,2)</f>
        <v>0</v>
      </c>
      <c r="K383" s="139"/>
      <c r="L383" s="32"/>
      <c r="M383" s="140" t="s">
        <v>1</v>
      </c>
      <c r="N383" s="141" t="s">
        <v>38</v>
      </c>
      <c r="P383" s="142">
        <f>O383*H383</f>
        <v>0</v>
      </c>
      <c r="Q383" s="142">
        <v>0</v>
      </c>
      <c r="R383" s="142">
        <f>Q383*H383</f>
        <v>0</v>
      </c>
      <c r="S383" s="142">
        <v>0</v>
      </c>
      <c r="T383" s="143">
        <f>S383*H383</f>
        <v>0</v>
      </c>
      <c r="AR383" s="144" t="s">
        <v>227</v>
      </c>
      <c r="AT383" s="144" t="s">
        <v>140</v>
      </c>
      <c r="AU383" s="144" t="s">
        <v>83</v>
      </c>
      <c r="AY383" s="17" t="s">
        <v>137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81</v>
      </c>
      <c r="BK383" s="145">
        <f>ROUND(I383*H383,2)</f>
        <v>0</v>
      </c>
      <c r="BL383" s="17" t="s">
        <v>227</v>
      </c>
      <c r="BM383" s="144" t="s">
        <v>522</v>
      </c>
    </row>
    <row r="384" spans="2:65" s="11" customFormat="1" ht="22.9" customHeight="1">
      <c r="B384" s="121"/>
      <c r="D384" s="122" t="s">
        <v>72</v>
      </c>
      <c r="E384" s="131" t="s">
        <v>523</v>
      </c>
      <c r="F384" s="131" t="s">
        <v>524</v>
      </c>
      <c r="I384" s="124"/>
      <c r="J384" s="132">
        <f>BK384</f>
        <v>0</v>
      </c>
      <c r="L384" s="121"/>
      <c r="M384" s="126"/>
      <c r="P384" s="127">
        <f>SUM(P385:P431)</f>
        <v>0</v>
      </c>
      <c r="R384" s="127">
        <f>SUM(R385:R431)</f>
        <v>2.9965900000000003</v>
      </c>
      <c r="T384" s="128">
        <f>SUM(T385:T431)</f>
        <v>2.5415999999999999</v>
      </c>
      <c r="AR384" s="122" t="s">
        <v>83</v>
      </c>
      <c r="AT384" s="129" t="s">
        <v>72</v>
      </c>
      <c r="AU384" s="129" t="s">
        <v>81</v>
      </c>
      <c r="AY384" s="122" t="s">
        <v>137</v>
      </c>
      <c r="BK384" s="130">
        <f>SUM(BK385:BK431)</f>
        <v>0</v>
      </c>
    </row>
    <row r="385" spans="2:65" s="1" customFormat="1" ht="16.5" customHeight="1">
      <c r="B385" s="32"/>
      <c r="C385" s="133" t="s">
        <v>525</v>
      </c>
      <c r="D385" s="133" t="s">
        <v>140</v>
      </c>
      <c r="E385" s="134" t="s">
        <v>526</v>
      </c>
      <c r="F385" s="135" t="s">
        <v>527</v>
      </c>
      <c r="G385" s="136" t="s">
        <v>152</v>
      </c>
      <c r="H385" s="137">
        <v>78</v>
      </c>
      <c r="I385" s="138"/>
      <c r="J385" s="137">
        <f>ROUND(I385*H385,2)</f>
        <v>0</v>
      </c>
      <c r="K385" s="139"/>
      <c r="L385" s="32"/>
      <c r="M385" s="140" t="s">
        <v>1</v>
      </c>
      <c r="N385" s="141" t="s">
        <v>38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227</v>
      </c>
      <c r="AT385" s="144" t="s">
        <v>140</v>
      </c>
      <c r="AU385" s="144" t="s">
        <v>83</v>
      </c>
      <c r="AY385" s="17" t="s">
        <v>137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81</v>
      </c>
      <c r="BK385" s="145">
        <f>ROUND(I385*H385,2)</f>
        <v>0</v>
      </c>
      <c r="BL385" s="17" t="s">
        <v>227</v>
      </c>
      <c r="BM385" s="144" t="s">
        <v>528</v>
      </c>
    </row>
    <row r="386" spans="2:65" s="12" customFormat="1">
      <c r="B386" s="146"/>
      <c r="D386" s="147" t="s">
        <v>146</v>
      </c>
      <c r="E386" s="148" t="s">
        <v>1</v>
      </c>
      <c r="F386" s="149" t="s">
        <v>529</v>
      </c>
      <c r="H386" s="148" t="s">
        <v>1</v>
      </c>
      <c r="I386" s="150"/>
      <c r="L386" s="146"/>
      <c r="M386" s="151"/>
      <c r="T386" s="152"/>
      <c r="AT386" s="148" t="s">
        <v>146</v>
      </c>
      <c r="AU386" s="148" t="s">
        <v>83</v>
      </c>
      <c r="AV386" s="12" t="s">
        <v>81</v>
      </c>
      <c r="AW386" s="12" t="s">
        <v>29</v>
      </c>
      <c r="AX386" s="12" t="s">
        <v>73</v>
      </c>
      <c r="AY386" s="148" t="s">
        <v>137</v>
      </c>
    </row>
    <row r="387" spans="2:65" s="13" customFormat="1">
      <c r="B387" s="153"/>
      <c r="D387" s="147" t="s">
        <v>146</v>
      </c>
      <c r="E387" s="154" t="s">
        <v>1</v>
      </c>
      <c r="F387" s="155" t="s">
        <v>530</v>
      </c>
      <c r="H387" s="156">
        <v>78</v>
      </c>
      <c r="I387" s="157"/>
      <c r="L387" s="153"/>
      <c r="M387" s="158"/>
      <c r="T387" s="159"/>
      <c r="AT387" s="154" t="s">
        <v>146</v>
      </c>
      <c r="AU387" s="154" t="s">
        <v>83</v>
      </c>
      <c r="AV387" s="13" t="s">
        <v>83</v>
      </c>
      <c r="AW387" s="13" t="s">
        <v>29</v>
      </c>
      <c r="AX387" s="13" t="s">
        <v>73</v>
      </c>
      <c r="AY387" s="154" t="s">
        <v>137</v>
      </c>
    </row>
    <row r="388" spans="2:65" s="14" customFormat="1">
      <c r="B388" s="160"/>
      <c r="D388" s="147" t="s">
        <v>146</v>
      </c>
      <c r="E388" s="161" t="s">
        <v>1</v>
      </c>
      <c r="F388" s="162" t="s">
        <v>149</v>
      </c>
      <c r="H388" s="163">
        <v>78</v>
      </c>
      <c r="I388" s="164"/>
      <c r="L388" s="160"/>
      <c r="M388" s="165"/>
      <c r="T388" s="166"/>
      <c r="AT388" s="161" t="s">
        <v>146</v>
      </c>
      <c r="AU388" s="161" t="s">
        <v>83</v>
      </c>
      <c r="AV388" s="14" t="s">
        <v>144</v>
      </c>
      <c r="AW388" s="14" t="s">
        <v>29</v>
      </c>
      <c r="AX388" s="14" t="s">
        <v>81</v>
      </c>
      <c r="AY388" s="161" t="s">
        <v>137</v>
      </c>
    </row>
    <row r="389" spans="2:65" s="1" customFormat="1" ht="16.5" customHeight="1">
      <c r="B389" s="32"/>
      <c r="C389" s="133" t="s">
        <v>531</v>
      </c>
      <c r="D389" s="133" t="s">
        <v>140</v>
      </c>
      <c r="E389" s="134" t="s">
        <v>532</v>
      </c>
      <c r="F389" s="135" t="s">
        <v>533</v>
      </c>
      <c r="G389" s="136" t="s">
        <v>152</v>
      </c>
      <c r="H389" s="137">
        <v>78</v>
      </c>
      <c r="I389" s="138"/>
      <c r="J389" s="137">
        <f>ROUND(I389*H389,2)</f>
        <v>0</v>
      </c>
      <c r="K389" s="139"/>
      <c r="L389" s="32"/>
      <c r="M389" s="140" t="s">
        <v>1</v>
      </c>
      <c r="N389" s="141" t="s">
        <v>38</v>
      </c>
      <c r="P389" s="142">
        <f>O389*H389</f>
        <v>0</v>
      </c>
      <c r="Q389" s="142">
        <v>2.9999999999999997E-4</v>
      </c>
      <c r="R389" s="142">
        <f>Q389*H389</f>
        <v>2.3399999999999997E-2</v>
      </c>
      <c r="S389" s="142">
        <v>0</v>
      </c>
      <c r="T389" s="143">
        <f>S389*H389</f>
        <v>0</v>
      </c>
      <c r="AR389" s="144" t="s">
        <v>227</v>
      </c>
      <c r="AT389" s="144" t="s">
        <v>140</v>
      </c>
      <c r="AU389" s="144" t="s">
        <v>83</v>
      </c>
      <c r="AY389" s="17" t="s">
        <v>137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7" t="s">
        <v>81</v>
      </c>
      <c r="BK389" s="145">
        <f>ROUND(I389*H389,2)</f>
        <v>0</v>
      </c>
      <c r="BL389" s="17" t="s">
        <v>227</v>
      </c>
      <c r="BM389" s="144" t="s">
        <v>534</v>
      </c>
    </row>
    <row r="390" spans="2:65" s="12" customFormat="1">
      <c r="B390" s="146"/>
      <c r="D390" s="147" t="s">
        <v>146</v>
      </c>
      <c r="E390" s="148" t="s">
        <v>1</v>
      </c>
      <c r="F390" s="149" t="s">
        <v>529</v>
      </c>
      <c r="H390" s="148" t="s">
        <v>1</v>
      </c>
      <c r="I390" s="150"/>
      <c r="L390" s="146"/>
      <c r="M390" s="151"/>
      <c r="T390" s="152"/>
      <c r="AT390" s="148" t="s">
        <v>146</v>
      </c>
      <c r="AU390" s="148" t="s">
        <v>83</v>
      </c>
      <c r="AV390" s="12" t="s">
        <v>81</v>
      </c>
      <c r="AW390" s="12" t="s">
        <v>29</v>
      </c>
      <c r="AX390" s="12" t="s">
        <v>73</v>
      </c>
      <c r="AY390" s="148" t="s">
        <v>137</v>
      </c>
    </row>
    <row r="391" spans="2:65" s="13" customFormat="1">
      <c r="B391" s="153"/>
      <c r="D391" s="147" t="s">
        <v>146</v>
      </c>
      <c r="E391" s="154" t="s">
        <v>1</v>
      </c>
      <c r="F391" s="155" t="s">
        <v>530</v>
      </c>
      <c r="H391" s="156">
        <v>78</v>
      </c>
      <c r="I391" s="157"/>
      <c r="L391" s="153"/>
      <c r="M391" s="158"/>
      <c r="T391" s="159"/>
      <c r="AT391" s="154" t="s">
        <v>146</v>
      </c>
      <c r="AU391" s="154" t="s">
        <v>83</v>
      </c>
      <c r="AV391" s="13" t="s">
        <v>83</v>
      </c>
      <c r="AW391" s="13" t="s">
        <v>29</v>
      </c>
      <c r="AX391" s="13" t="s">
        <v>73</v>
      </c>
      <c r="AY391" s="154" t="s">
        <v>137</v>
      </c>
    </row>
    <row r="392" spans="2:65" s="14" customFormat="1">
      <c r="B392" s="160"/>
      <c r="D392" s="147" t="s">
        <v>146</v>
      </c>
      <c r="E392" s="161" t="s">
        <v>1</v>
      </c>
      <c r="F392" s="162" t="s">
        <v>149</v>
      </c>
      <c r="H392" s="163">
        <v>78</v>
      </c>
      <c r="I392" s="164"/>
      <c r="L392" s="160"/>
      <c r="M392" s="165"/>
      <c r="T392" s="166"/>
      <c r="AT392" s="161" t="s">
        <v>146</v>
      </c>
      <c r="AU392" s="161" t="s">
        <v>83</v>
      </c>
      <c r="AV392" s="14" t="s">
        <v>144</v>
      </c>
      <c r="AW392" s="14" t="s">
        <v>29</v>
      </c>
      <c r="AX392" s="14" t="s">
        <v>81</v>
      </c>
      <c r="AY392" s="161" t="s">
        <v>137</v>
      </c>
    </row>
    <row r="393" spans="2:65" s="1" customFormat="1" ht="24.2" customHeight="1">
      <c r="B393" s="32"/>
      <c r="C393" s="133" t="s">
        <v>535</v>
      </c>
      <c r="D393" s="133" t="s">
        <v>140</v>
      </c>
      <c r="E393" s="134" t="s">
        <v>536</v>
      </c>
      <c r="F393" s="135" t="s">
        <v>537</v>
      </c>
      <c r="G393" s="136" t="s">
        <v>152</v>
      </c>
      <c r="H393" s="137">
        <v>78</v>
      </c>
      <c r="I393" s="138"/>
      <c r="J393" s="137">
        <f>ROUND(I393*H393,2)</f>
        <v>0</v>
      </c>
      <c r="K393" s="139"/>
      <c r="L393" s="32"/>
      <c r="M393" s="140" t="s">
        <v>1</v>
      </c>
      <c r="N393" s="141" t="s">
        <v>38</v>
      </c>
      <c r="P393" s="142">
        <f>O393*H393</f>
        <v>0</v>
      </c>
      <c r="Q393" s="142">
        <v>7.5799999999999999E-3</v>
      </c>
      <c r="R393" s="142">
        <f>Q393*H393</f>
        <v>0.59123999999999999</v>
      </c>
      <c r="S393" s="142">
        <v>0</v>
      </c>
      <c r="T393" s="143">
        <f>S393*H393</f>
        <v>0</v>
      </c>
      <c r="AR393" s="144" t="s">
        <v>227</v>
      </c>
      <c r="AT393" s="144" t="s">
        <v>140</v>
      </c>
      <c r="AU393" s="144" t="s">
        <v>83</v>
      </c>
      <c r="AY393" s="17" t="s">
        <v>137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81</v>
      </c>
      <c r="BK393" s="145">
        <f>ROUND(I393*H393,2)</f>
        <v>0</v>
      </c>
      <c r="BL393" s="17" t="s">
        <v>227</v>
      </c>
      <c r="BM393" s="144" t="s">
        <v>538</v>
      </c>
    </row>
    <row r="394" spans="2:65" s="12" customFormat="1">
      <c r="B394" s="146"/>
      <c r="D394" s="147" t="s">
        <v>146</v>
      </c>
      <c r="E394" s="148" t="s">
        <v>1</v>
      </c>
      <c r="F394" s="149" t="s">
        <v>529</v>
      </c>
      <c r="H394" s="148" t="s">
        <v>1</v>
      </c>
      <c r="I394" s="150"/>
      <c r="L394" s="146"/>
      <c r="M394" s="151"/>
      <c r="T394" s="152"/>
      <c r="AT394" s="148" t="s">
        <v>146</v>
      </c>
      <c r="AU394" s="148" t="s">
        <v>83</v>
      </c>
      <c r="AV394" s="12" t="s">
        <v>81</v>
      </c>
      <c r="AW394" s="12" t="s">
        <v>29</v>
      </c>
      <c r="AX394" s="12" t="s">
        <v>73</v>
      </c>
      <c r="AY394" s="148" t="s">
        <v>137</v>
      </c>
    </row>
    <row r="395" spans="2:65" s="13" customFormat="1">
      <c r="B395" s="153"/>
      <c r="D395" s="147" t="s">
        <v>146</v>
      </c>
      <c r="E395" s="154" t="s">
        <v>1</v>
      </c>
      <c r="F395" s="155" t="s">
        <v>530</v>
      </c>
      <c r="H395" s="156">
        <v>78</v>
      </c>
      <c r="I395" s="157"/>
      <c r="L395" s="153"/>
      <c r="M395" s="158"/>
      <c r="T395" s="159"/>
      <c r="AT395" s="154" t="s">
        <v>146</v>
      </c>
      <c r="AU395" s="154" t="s">
        <v>83</v>
      </c>
      <c r="AV395" s="13" t="s">
        <v>83</v>
      </c>
      <c r="AW395" s="13" t="s">
        <v>29</v>
      </c>
      <c r="AX395" s="13" t="s">
        <v>73</v>
      </c>
      <c r="AY395" s="154" t="s">
        <v>137</v>
      </c>
    </row>
    <row r="396" spans="2:65" s="14" customFormat="1">
      <c r="B396" s="160"/>
      <c r="D396" s="147" t="s">
        <v>146</v>
      </c>
      <c r="E396" s="161" t="s">
        <v>1</v>
      </c>
      <c r="F396" s="162" t="s">
        <v>149</v>
      </c>
      <c r="H396" s="163">
        <v>78</v>
      </c>
      <c r="I396" s="164"/>
      <c r="L396" s="160"/>
      <c r="M396" s="165"/>
      <c r="T396" s="166"/>
      <c r="AT396" s="161" t="s">
        <v>146</v>
      </c>
      <c r="AU396" s="161" t="s">
        <v>83</v>
      </c>
      <c r="AV396" s="14" t="s">
        <v>144</v>
      </c>
      <c r="AW396" s="14" t="s">
        <v>29</v>
      </c>
      <c r="AX396" s="14" t="s">
        <v>81</v>
      </c>
      <c r="AY396" s="161" t="s">
        <v>137</v>
      </c>
    </row>
    <row r="397" spans="2:65" s="1" customFormat="1" ht="24.2" customHeight="1">
      <c r="B397" s="32"/>
      <c r="C397" s="133" t="s">
        <v>539</v>
      </c>
      <c r="D397" s="133" t="s">
        <v>140</v>
      </c>
      <c r="E397" s="134" t="s">
        <v>540</v>
      </c>
      <c r="F397" s="135" t="s">
        <v>541</v>
      </c>
      <c r="G397" s="136" t="s">
        <v>173</v>
      </c>
      <c r="H397" s="137">
        <v>55</v>
      </c>
      <c r="I397" s="138"/>
      <c r="J397" s="137">
        <f>ROUND(I397*H397,2)</f>
        <v>0</v>
      </c>
      <c r="K397" s="139"/>
      <c r="L397" s="32"/>
      <c r="M397" s="140" t="s">
        <v>1</v>
      </c>
      <c r="N397" s="141" t="s">
        <v>38</v>
      </c>
      <c r="P397" s="142">
        <f>O397*H397</f>
        <v>0</v>
      </c>
      <c r="Q397" s="142">
        <v>5.8E-4</v>
      </c>
      <c r="R397" s="142">
        <f>Q397*H397</f>
        <v>3.1899999999999998E-2</v>
      </c>
      <c r="S397" s="142">
        <v>0</v>
      </c>
      <c r="T397" s="143">
        <f>S397*H397</f>
        <v>0</v>
      </c>
      <c r="AR397" s="144" t="s">
        <v>227</v>
      </c>
      <c r="AT397" s="144" t="s">
        <v>140</v>
      </c>
      <c r="AU397" s="144" t="s">
        <v>83</v>
      </c>
      <c r="AY397" s="17" t="s">
        <v>137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7" t="s">
        <v>81</v>
      </c>
      <c r="BK397" s="145">
        <f>ROUND(I397*H397,2)</f>
        <v>0</v>
      </c>
      <c r="BL397" s="17" t="s">
        <v>227</v>
      </c>
      <c r="BM397" s="144" t="s">
        <v>542</v>
      </c>
    </row>
    <row r="398" spans="2:65" s="12" customFormat="1">
      <c r="B398" s="146"/>
      <c r="D398" s="147" t="s">
        <v>146</v>
      </c>
      <c r="E398" s="148" t="s">
        <v>1</v>
      </c>
      <c r="F398" s="149" t="s">
        <v>378</v>
      </c>
      <c r="H398" s="148" t="s">
        <v>1</v>
      </c>
      <c r="I398" s="150"/>
      <c r="L398" s="146"/>
      <c r="M398" s="151"/>
      <c r="T398" s="152"/>
      <c r="AT398" s="148" t="s">
        <v>146</v>
      </c>
      <c r="AU398" s="148" t="s">
        <v>83</v>
      </c>
      <c r="AV398" s="12" t="s">
        <v>81</v>
      </c>
      <c r="AW398" s="12" t="s">
        <v>29</v>
      </c>
      <c r="AX398" s="12" t="s">
        <v>73</v>
      </c>
      <c r="AY398" s="148" t="s">
        <v>137</v>
      </c>
    </row>
    <row r="399" spans="2:65" s="13" customFormat="1">
      <c r="B399" s="153"/>
      <c r="D399" s="147" t="s">
        <v>146</v>
      </c>
      <c r="E399" s="154" t="s">
        <v>1</v>
      </c>
      <c r="F399" s="155" t="s">
        <v>543</v>
      </c>
      <c r="H399" s="156">
        <v>4.72</v>
      </c>
      <c r="I399" s="157"/>
      <c r="L399" s="153"/>
      <c r="M399" s="158"/>
      <c r="T399" s="159"/>
      <c r="AT399" s="154" t="s">
        <v>146</v>
      </c>
      <c r="AU399" s="154" t="s">
        <v>83</v>
      </c>
      <c r="AV399" s="13" t="s">
        <v>83</v>
      </c>
      <c r="AW399" s="13" t="s">
        <v>29</v>
      </c>
      <c r="AX399" s="13" t="s">
        <v>73</v>
      </c>
      <c r="AY399" s="154" t="s">
        <v>137</v>
      </c>
    </row>
    <row r="400" spans="2:65" s="12" customFormat="1">
      <c r="B400" s="146"/>
      <c r="D400" s="147" t="s">
        <v>146</v>
      </c>
      <c r="E400" s="148" t="s">
        <v>1</v>
      </c>
      <c r="F400" s="149" t="s">
        <v>544</v>
      </c>
      <c r="H400" s="148" t="s">
        <v>1</v>
      </c>
      <c r="I400" s="150"/>
      <c r="L400" s="146"/>
      <c r="M400" s="151"/>
      <c r="T400" s="152"/>
      <c r="AT400" s="148" t="s">
        <v>146</v>
      </c>
      <c r="AU400" s="148" t="s">
        <v>83</v>
      </c>
      <c r="AV400" s="12" t="s">
        <v>81</v>
      </c>
      <c r="AW400" s="12" t="s">
        <v>29</v>
      </c>
      <c r="AX400" s="12" t="s">
        <v>73</v>
      </c>
      <c r="AY400" s="148" t="s">
        <v>137</v>
      </c>
    </row>
    <row r="401" spans="2:65" s="13" customFormat="1">
      <c r="B401" s="153"/>
      <c r="D401" s="147" t="s">
        <v>146</v>
      </c>
      <c r="E401" s="154" t="s">
        <v>1</v>
      </c>
      <c r="F401" s="155" t="s">
        <v>545</v>
      </c>
      <c r="H401" s="156">
        <v>3.64</v>
      </c>
      <c r="I401" s="157"/>
      <c r="L401" s="153"/>
      <c r="M401" s="158"/>
      <c r="T401" s="159"/>
      <c r="AT401" s="154" t="s">
        <v>146</v>
      </c>
      <c r="AU401" s="154" t="s">
        <v>83</v>
      </c>
      <c r="AV401" s="13" t="s">
        <v>83</v>
      </c>
      <c r="AW401" s="13" t="s">
        <v>29</v>
      </c>
      <c r="AX401" s="13" t="s">
        <v>73</v>
      </c>
      <c r="AY401" s="154" t="s">
        <v>137</v>
      </c>
    </row>
    <row r="402" spans="2:65" s="12" customFormat="1">
      <c r="B402" s="146"/>
      <c r="D402" s="147" t="s">
        <v>146</v>
      </c>
      <c r="E402" s="148" t="s">
        <v>1</v>
      </c>
      <c r="F402" s="149" t="s">
        <v>378</v>
      </c>
      <c r="H402" s="148" t="s">
        <v>1</v>
      </c>
      <c r="I402" s="150"/>
      <c r="L402" s="146"/>
      <c r="M402" s="151"/>
      <c r="T402" s="152"/>
      <c r="AT402" s="148" t="s">
        <v>146</v>
      </c>
      <c r="AU402" s="148" t="s">
        <v>83</v>
      </c>
      <c r="AV402" s="12" t="s">
        <v>81</v>
      </c>
      <c r="AW402" s="12" t="s">
        <v>29</v>
      </c>
      <c r="AX402" s="12" t="s">
        <v>73</v>
      </c>
      <c r="AY402" s="148" t="s">
        <v>137</v>
      </c>
    </row>
    <row r="403" spans="2:65" s="13" customFormat="1">
      <c r="B403" s="153"/>
      <c r="D403" s="147" t="s">
        <v>146</v>
      </c>
      <c r="E403" s="154" t="s">
        <v>1</v>
      </c>
      <c r="F403" s="155" t="s">
        <v>546</v>
      </c>
      <c r="H403" s="156">
        <v>19.309999999999999</v>
      </c>
      <c r="I403" s="157"/>
      <c r="L403" s="153"/>
      <c r="M403" s="158"/>
      <c r="T403" s="159"/>
      <c r="AT403" s="154" t="s">
        <v>146</v>
      </c>
      <c r="AU403" s="154" t="s">
        <v>83</v>
      </c>
      <c r="AV403" s="13" t="s">
        <v>83</v>
      </c>
      <c r="AW403" s="13" t="s">
        <v>29</v>
      </c>
      <c r="AX403" s="13" t="s">
        <v>73</v>
      </c>
      <c r="AY403" s="154" t="s">
        <v>137</v>
      </c>
    </row>
    <row r="404" spans="2:65" s="13" customFormat="1">
      <c r="B404" s="153"/>
      <c r="D404" s="147" t="s">
        <v>146</v>
      </c>
      <c r="E404" s="154" t="s">
        <v>1</v>
      </c>
      <c r="F404" s="155" t="s">
        <v>547</v>
      </c>
      <c r="H404" s="156">
        <v>9.76</v>
      </c>
      <c r="I404" s="157"/>
      <c r="L404" s="153"/>
      <c r="M404" s="158"/>
      <c r="T404" s="159"/>
      <c r="AT404" s="154" t="s">
        <v>146</v>
      </c>
      <c r="AU404" s="154" t="s">
        <v>83</v>
      </c>
      <c r="AV404" s="13" t="s">
        <v>83</v>
      </c>
      <c r="AW404" s="13" t="s">
        <v>29</v>
      </c>
      <c r="AX404" s="13" t="s">
        <v>73</v>
      </c>
      <c r="AY404" s="154" t="s">
        <v>137</v>
      </c>
    </row>
    <row r="405" spans="2:65" s="13" customFormat="1">
      <c r="B405" s="153"/>
      <c r="D405" s="147" t="s">
        <v>146</v>
      </c>
      <c r="E405" s="154" t="s">
        <v>1</v>
      </c>
      <c r="F405" s="155" t="s">
        <v>548</v>
      </c>
      <c r="H405" s="156">
        <v>2.88</v>
      </c>
      <c r="I405" s="157"/>
      <c r="L405" s="153"/>
      <c r="M405" s="158"/>
      <c r="T405" s="159"/>
      <c r="AT405" s="154" t="s">
        <v>146</v>
      </c>
      <c r="AU405" s="154" t="s">
        <v>83</v>
      </c>
      <c r="AV405" s="13" t="s">
        <v>83</v>
      </c>
      <c r="AW405" s="13" t="s">
        <v>29</v>
      </c>
      <c r="AX405" s="13" t="s">
        <v>73</v>
      </c>
      <c r="AY405" s="154" t="s">
        <v>137</v>
      </c>
    </row>
    <row r="406" spans="2:65" s="13" customFormat="1">
      <c r="B406" s="153"/>
      <c r="D406" s="147" t="s">
        <v>146</v>
      </c>
      <c r="E406" s="154" t="s">
        <v>1</v>
      </c>
      <c r="F406" s="155" t="s">
        <v>549</v>
      </c>
      <c r="H406" s="156">
        <v>14</v>
      </c>
      <c r="I406" s="157"/>
      <c r="L406" s="153"/>
      <c r="M406" s="158"/>
      <c r="T406" s="159"/>
      <c r="AT406" s="154" t="s">
        <v>146</v>
      </c>
      <c r="AU406" s="154" t="s">
        <v>83</v>
      </c>
      <c r="AV406" s="13" t="s">
        <v>83</v>
      </c>
      <c r="AW406" s="13" t="s">
        <v>29</v>
      </c>
      <c r="AX406" s="13" t="s">
        <v>73</v>
      </c>
      <c r="AY406" s="154" t="s">
        <v>137</v>
      </c>
    </row>
    <row r="407" spans="2:65" s="13" customFormat="1">
      <c r="B407" s="153"/>
      <c r="D407" s="147" t="s">
        <v>146</v>
      </c>
      <c r="E407" s="154" t="s">
        <v>1</v>
      </c>
      <c r="F407" s="155" t="s">
        <v>237</v>
      </c>
      <c r="H407" s="156">
        <v>0.69</v>
      </c>
      <c r="I407" s="157"/>
      <c r="L407" s="153"/>
      <c r="M407" s="158"/>
      <c r="T407" s="159"/>
      <c r="AT407" s="154" t="s">
        <v>146</v>
      </c>
      <c r="AU407" s="154" t="s">
        <v>83</v>
      </c>
      <c r="AV407" s="13" t="s">
        <v>83</v>
      </c>
      <c r="AW407" s="13" t="s">
        <v>29</v>
      </c>
      <c r="AX407" s="13" t="s">
        <v>73</v>
      </c>
      <c r="AY407" s="154" t="s">
        <v>137</v>
      </c>
    </row>
    <row r="408" spans="2:65" s="14" customFormat="1">
      <c r="B408" s="160"/>
      <c r="D408" s="147" t="s">
        <v>146</v>
      </c>
      <c r="E408" s="161" t="s">
        <v>1</v>
      </c>
      <c r="F408" s="162" t="s">
        <v>149</v>
      </c>
      <c r="H408" s="163">
        <v>55</v>
      </c>
      <c r="I408" s="164"/>
      <c r="L408" s="160"/>
      <c r="M408" s="165"/>
      <c r="T408" s="166"/>
      <c r="AT408" s="161" t="s">
        <v>146</v>
      </c>
      <c r="AU408" s="161" t="s">
        <v>83</v>
      </c>
      <c r="AV408" s="14" t="s">
        <v>144</v>
      </c>
      <c r="AW408" s="14" t="s">
        <v>29</v>
      </c>
      <c r="AX408" s="14" t="s">
        <v>81</v>
      </c>
      <c r="AY408" s="161" t="s">
        <v>137</v>
      </c>
    </row>
    <row r="409" spans="2:65" s="1" customFormat="1" ht="16.5" customHeight="1">
      <c r="B409" s="32"/>
      <c r="C409" s="133" t="s">
        <v>550</v>
      </c>
      <c r="D409" s="133" t="s">
        <v>140</v>
      </c>
      <c r="E409" s="134" t="s">
        <v>551</v>
      </c>
      <c r="F409" s="135" t="s">
        <v>552</v>
      </c>
      <c r="G409" s="136" t="s">
        <v>152</v>
      </c>
      <c r="H409" s="137">
        <v>72</v>
      </c>
      <c r="I409" s="138"/>
      <c r="J409" s="137">
        <f>ROUND(I409*H409,2)</f>
        <v>0</v>
      </c>
      <c r="K409" s="139"/>
      <c r="L409" s="32"/>
      <c r="M409" s="140" t="s">
        <v>1</v>
      </c>
      <c r="N409" s="141" t="s">
        <v>38</v>
      </c>
      <c r="P409" s="142">
        <f>O409*H409</f>
        <v>0</v>
      </c>
      <c r="Q409" s="142">
        <v>0</v>
      </c>
      <c r="R409" s="142">
        <f>Q409*H409</f>
        <v>0</v>
      </c>
      <c r="S409" s="142">
        <v>3.5299999999999998E-2</v>
      </c>
      <c r="T409" s="143">
        <f>S409*H409</f>
        <v>2.5415999999999999</v>
      </c>
      <c r="AR409" s="144" t="s">
        <v>227</v>
      </c>
      <c r="AT409" s="144" t="s">
        <v>140</v>
      </c>
      <c r="AU409" s="144" t="s">
        <v>83</v>
      </c>
      <c r="AY409" s="17" t="s">
        <v>137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81</v>
      </c>
      <c r="BK409" s="145">
        <f>ROUND(I409*H409,2)</f>
        <v>0</v>
      </c>
      <c r="BL409" s="17" t="s">
        <v>227</v>
      </c>
      <c r="BM409" s="144" t="s">
        <v>553</v>
      </c>
    </row>
    <row r="410" spans="2:65" s="12" customFormat="1">
      <c r="B410" s="146"/>
      <c r="D410" s="147" t="s">
        <v>146</v>
      </c>
      <c r="E410" s="148" t="s">
        <v>1</v>
      </c>
      <c r="F410" s="149" t="s">
        <v>382</v>
      </c>
      <c r="H410" s="148" t="s">
        <v>1</v>
      </c>
      <c r="I410" s="150"/>
      <c r="L410" s="146"/>
      <c r="M410" s="151"/>
      <c r="T410" s="152"/>
      <c r="AT410" s="148" t="s">
        <v>146</v>
      </c>
      <c r="AU410" s="148" t="s">
        <v>83</v>
      </c>
      <c r="AV410" s="12" t="s">
        <v>81</v>
      </c>
      <c r="AW410" s="12" t="s">
        <v>29</v>
      </c>
      <c r="AX410" s="12" t="s">
        <v>73</v>
      </c>
      <c r="AY410" s="148" t="s">
        <v>137</v>
      </c>
    </row>
    <row r="411" spans="2:65" s="13" customFormat="1">
      <c r="B411" s="153"/>
      <c r="D411" s="147" t="s">
        <v>146</v>
      </c>
      <c r="E411" s="154" t="s">
        <v>1</v>
      </c>
      <c r="F411" s="155" t="s">
        <v>554</v>
      </c>
      <c r="H411" s="156">
        <v>10.81</v>
      </c>
      <c r="I411" s="157"/>
      <c r="L411" s="153"/>
      <c r="M411" s="158"/>
      <c r="T411" s="159"/>
      <c r="AT411" s="154" t="s">
        <v>146</v>
      </c>
      <c r="AU411" s="154" t="s">
        <v>83</v>
      </c>
      <c r="AV411" s="13" t="s">
        <v>83</v>
      </c>
      <c r="AW411" s="13" t="s">
        <v>29</v>
      </c>
      <c r="AX411" s="13" t="s">
        <v>73</v>
      </c>
      <c r="AY411" s="154" t="s">
        <v>137</v>
      </c>
    </row>
    <row r="412" spans="2:65" s="13" customFormat="1">
      <c r="B412" s="153"/>
      <c r="D412" s="147" t="s">
        <v>146</v>
      </c>
      <c r="E412" s="154" t="s">
        <v>1</v>
      </c>
      <c r="F412" s="155" t="s">
        <v>555</v>
      </c>
      <c r="H412" s="156">
        <v>-1.19</v>
      </c>
      <c r="I412" s="157"/>
      <c r="L412" s="153"/>
      <c r="M412" s="158"/>
      <c r="T412" s="159"/>
      <c r="AT412" s="154" t="s">
        <v>146</v>
      </c>
      <c r="AU412" s="154" t="s">
        <v>83</v>
      </c>
      <c r="AV412" s="13" t="s">
        <v>83</v>
      </c>
      <c r="AW412" s="13" t="s">
        <v>29</v>
      </c>
      <c r="AX412" s="13" t="s">
        <v>73</v>
      </c>
      <c r="AY412" s="154" t="s">
        <v>137</v>
      </c>
    </row>
    <row r="413" spans="2:65" s="12" customFormat="1">
      <c r="B413" s="146"/>
      <c r="D413" s="147" t="s">
        <v>146</v>
      </c>
      <c r="E413" s="148" t="s">
        <v>1</v>
      </c>
      <c r="F413" s="149" t="s">
        <v>556</v>
      </c>
      <c r="H413" s="148" t="s">
        <v>1</v>
      </c>
      <c r="I413" s="150"/>
      <c r="L413" s="146"/>
      <c r="M413" s="151"/>
      <c r="T413" s="152"/>
      <c r="AT413" s="148" t="s">
        <v>146</v>
      </c>
      <c r="AU413" s="148" t="s">
        <v>83</v>
      </c>
      <c r="AV413" s="12" t="s">
        <v>81</v>
      </c>
      <c r="AW413" s="12" t="s">
        <v>29</v>
      </c>
      <c r="AX413" s="12" t="s">
        <v>73</v>
      </c>
      <c r="AY413" s="148" t="s">
        <v>137</v>
      </c>
    </row>
    <row r="414" spans="2:65" s="13" customFormat="1">
      <c r="B414" s="153"/>
      <c r="D414" s="147" t="s">
        <v>146</v>
      </c>
      <c r="E414" s="154" t="s">
        <v>1</v>
      </c>
      <c r="F414" s="155" t="s">
        <v>557</v>
      </c>
      <c r="H414" s="156">
        <v>66.290000000000006</v>
      </c>
      <c r="I414" s="157"/>
      <c r="L414" s="153"/>
      <c r="M414" s="158"/>
      <c r="T414" s="159"/>
      <c r="AT414" s="154" t="s">
        <v>146</v>
      </c>
      <c r="AU414" s="154" t="s">
        <v>83</v>
      </c>
      <c r="AV414" s="13" t="s">
        <v>83</v>
      </c>
      <c r="AW414" s="13" t="s">
        <v>29</v>
      </c>
      <c r="AX414" s="13" t="s">
        <v>73</v>
      </c>
      <c r="AY414" s="154" t="s">
        <v>137</v>
      </c>
    </row>
    <row r="415" spans="2:65" s="13" customFormat="1">
      <c r="B415" s="153"/>
      <c r="D415" s="147" t="s">
        <v>146</v>
      </c>
      <c r="E415" s="154" t="s">
        <v>1</v>
      </c>
      <c r="F415" s="155" t="s">
        <v>558</v>
      </c>
      <c r="H415" s="156">
        <v>-2.1800000000000002</v>
      </c>
      <c r="I415" s="157"/>
      <c r="L415" s="153"/>
      <c r="M415" s="158"/>
      <c r="T415" s="159"/>
      <c r="AT415" s="154" t="s">
        <v>146</v>
      </c>
      <c r="AU415" s="154" t="s">
        <v>83</v>
      </c>
      <c r="AV415" s="13" t="s">
        <v>83</v>
      </c>
      <c r="AW415" s="13" t="s">
        <v>29</v>
      </c>
      <c r="AX415" s="13" t="s">
        <v>73</v>
      </c>
      <c r="AY415" s="154" t="s">
        <v>137</v>
      </c>
    </row>
    <row r="416" spans="2:65" s="13" customFormat="1">
      <c r="B416" s="153"/>
      <c r="D416" s="147" t="s">
        <v>146</v>
      </c>
      <c r="E416" s="154" t="s">
        <v>1</v>
      </c>
      <c r="F416" s="155" t="s">
        <v>559</v>
      </c>
      <c r="H416" s="156">
        <v>-1.86</v>
      </c>
      <c r="I416" s="157"/>
      <c r="L416" s="153"/>
      <c r="M416" s="158"/>
      <c r="T416" s="159"/>
      <c r="AT416" s="154" t="s">
        <v>146</v>
      </c>
      <c r="AU416" s="154" t="s">
        <v>83</v>
      </c>
      <c r="AV416" s="13" t="s">
        <v>83</v>
      </c>
      <c r="AW416" s="13" t="s">
        <v>29</v>
      </c>
      <c r="AX416" s="13" t="s">
        <v>73</v>
      </c>
      <c r="AY416" s="154" t="s">
        <v>137</v>
      </c>
    </row>
    <row r="417" spans="2:65" s="13" customFormat="1">
      <c r="B417" s="153"/>
      <c r="D417" s="147" t="s">
        <v>146</v>
      </c>
      <c r="E417" s="154" t="s">
        <v>1</v>
      </c>
      <c r="F417" s="155" t="s">
        <v>560</v>
      </c>
      <c r="H417" s="156">
        <v>0.13</v>
      </c>
      <c r="I417" s="157"/>
      <c r="L417" s="153"/>
      <c r="M417" s="158"/>
      <c r="T417" s="159"/>
      <c r="AT417" s="154" t="s">
        <v>146</v>
      </c>
      <c r="AU417" s="154" t="s">
        <v>83</v>
      </c>
      <c r="AV417" s="13" t="s">
        <v>83</v>
      </c>
      <c r="AW417" s="13" t="s">
        <v>29</v>
      </c>
      <c r="AX417" s="13" t="s">
        <v>73</v>
      </c>
      <c r="AY417" s="154" t="s">
        <v>137</v>
      </c>
    </row>
    <row r="418" spans="2:65" s="14" customFormat="1">
      <c r="B418" s="160"/>
      <c r="D418" s="147" t="s">
        <v>146</v>
      </c>
      <c r="E418" s="161" t="s">
        <v>1</v>
      </c>
      <c r="F418" s="162" t="s">
        <v>149</v>
      </c>
      <c r="H418" s="163">
        <v>72</v>
      </c>
      <c r="I418" s="164"/>
      <c r="L418" s="160"/>
      <c r="M418" s="165"/>
      <c r="T418" s="166"/>
      <c r="AT418" s="161" t="s">
        <v>146</v>
      </c>
      <c r="AU418" s="161" t="s">
        <v>83</v>
      </c>
      <c r="AV418" s="14" t="s">
        <v>144</v>
      </c>
      <c r="AW418" s="14" t="s">
        <v>29</v>
      </c>
      <c r="AX418" s="14" t="s">
        <v>81</v>
      </c>
      <c r="AY418" s="161" t="s">
        <v>137</v>
      </c>
    </row>
    <row r="419" spans="2:65" s="1" customFormat="1" ht="24.2" customHeight="1">
      <c r="B419" s="32"/>
      <c r="C419" s="133" t="s">
        <v>561</v>
      </c>
      <c r="D419" s="133" t="s">
        <v>140</v>
      </c>
      <c r="E419" s="134" t="s">
        <v>562</v>
      </c>
      <c r="F419" s="135" t="s">
        <v>563</v>
      </c>
      <c r="G419" s="136" t="s">
        <v>152</v>
      </c>
      <c r="H419" s="137">
        <v>78</v>
      </c>
      <c r="I419" s="138"/>
      <c r="J419" s="137">
        <f>ROUND(I419*H419,2)</f>
        <v>0</v>
      </c>
      <c r="K419" s="139"/>
      <c r="L419" s="32"/>
      <c r="M419" s="140" t="s">
        <v>1</v>
      </c>
      <c r="N419" s="141" t="s">
        <v>38</v>
      </c>
      <c r="P419" s="142">
        <f>O419*H419</f>
        <v>0</v>
      </c>
      <c r="Q419" s="142">
        <v>5.4000000000000003E-3</v>
      </c>
      <c r="R419" s="142">
        <f>Q419*H419</f>
        <v>0.42120000000000002</v>
      </c>
      <c r="S419" s="142">
        <v>0</v>
      </c>
      <c r="T419" s="143">
        <f>S419*H419</f>
        <v>0</v>
      </c>
      <c r="AR419" s="144" t="s">
        <v>227</v>
      </c>
      <c r="AT419" s="144" t="s">
        <v>140</v>
      </c>
      <c r="AU419" s="144" t="s">
        <v>83</v>
      </c>
      <c r="AY419" s="17" t="s">
        <v>137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7" t="s">
        <v>81</v>
      </c>
      <c r="BK419" s="145">
        <f>ROUND(I419*H419,2)</f>
        <v>0</v>
      </c>
      <c r="BL419" s="17" t="s">
        <v>227</v>
      </c>
      <c r="BM419" s="144" t="s">
        <v>564</v>
      </c>
    </row>
    <row r="420" spans="2:65" s="12" customFormat="1">
      <c r="B420" s="146"/>
      <c r="D420" s="147" t="s">
        <v>146</v>
      </c>
      <c r="E420" s="148" t="s">
        <v>1</v>
      </c>
      <c r="F420" s="149" t="s">
        <v>565</v>
      </c>
      <c r="H420" s="148" t="s">
        <v>1</v>
      </c>
      <c r="I420" s="150"/>
      <c r="L420" s="146"/>
      <c r="M420" s="151"/>
      <c r="T420" s="152"/>
      <c r="AT420" s="148" t="s">
        <v>146</v>
      </c>
      <c r="AU420" s="148" t="s">
        <v>83</v>
      </c>
      <c r="AV420" s="12" t="s">
        <v>81</v>
      </c>
      <c r="AW420" s="12" t="s">
        <v>29</v>
      </c>
      <c r="AX420" s="12" t="s">
        <v>73</v>
      </c>
      <c r="AY420" s="148" t="s">
        <v>137</v>
      </c>
    </row>
    <row r="421" spans="2:65" s="13" customFormat="1">
      <c r="B421" s="153"/>
      <c r="D421" s="147" t="s">
        <v>146</v>
      </c>
      <c r="E421" s="154" t="s">
        <v>1</v>
      </c>
      <c r="F421" s="155" t="s">
        <v>566</v>
      </c>
      <c r="H421" s="156">
        <v>57.38</v>
      </c>
      <c r="I421" s="157"/>
      <c r="L421" s="153"/>
      <c r="M421" s="158"/>
      <c r="T421" s="159"/>
      <c r="AT421" s="154" t="s">
        <v>146</v>
      </c>
      <c r="AU421" s="154" t="s">
        <v>83</v>
      </c>
      <c r="AV421" s="13" t="s">
        <v>83</v>
      </c>
      <c r="AW421" s="13" t="s">
        <v>29</v>
      </c>
      <c r="AX421" s="13" t="s">
        <v>73</v>
      </c>
      <c r="AY421" s="154" t="s">
        <v>137</v>
      </c>
    </row>
    <row r="422" spans="2:65" s="13" customFormat="1">
      <c r="B422" s="153"/>
      <c r="D422" s="147" t="s">
        <v>146</v>
      </c>
      <c r="E422" s="154" t="s">
        <v>1</v>
      </c>
      <c r="F422" s="155" t="s">
        <v>567</v>
      </c>
      <c r="H422" s="156">
        <v>10</v>
      </c>
      <c r="I422" s="157"/>
      <c r="L422" s="153"/>
      <c r="M422" s="158"/>
      <c r="T422" s="159"/>
      <c r="AT422" s="154" t="s">
        <v>146</v>
      </c>
      <c r="AU422" s="154" t="s">
        <v>83</v>
      </c>
      <c r="AV422" s="13" t="s">
        <v>83</v>
      </c>
      <c r="AW422" s="13" t="s">
        <v>29</v>
      </c>
      <c r="AX422" s="13" t="s">
        <v>73</v>
      </c>
      <c r="AY422" s="154" t="s">
        <v>137</v>
      </c>
    </row>
    <row r="423" spans="2:65" s="13" customFormat="1">
      <c r="B423" s="153"/>
      <c r="D423" s="147" t="s">
        <v>146</v>
      </c>
      <c r="E423" s="154" t="s">
        <v>1</v>
      </c>
      <c r="F423" s="155" t="s">
        <v>568</v>
      </c>
      <c r="H423" s="156">
        <v>10.220000000000001</v>
      </c>
      <c r="I423" s="157"/>
      <c r="L423" s="153"/>
      <c r="M423" s="158"/>
      <c r="T423" s="159"/>
      <c r="AT423" s="154" t="s">
        <v>146</v>
      </c>
      <c r="AU423" s="154" t="s">
        <v>83</v>
      </c>
      <c r="AV423" s="13" t="s">
        <v>83</v>
      </c>
      <c r="AW423" s="13" t="s">
        <v>29</v>
      </c>
      <c r="AX423" s="13" t="s">
        <v>73</v>
      </c>
      <c r="AY423" s="154" t="s">
        <v>137</v>
      </c>
    </row>
    <row r="424" spans="2:65" s="13" customFormat="1">
      <c r="B424" s="153"/>
      <c r="D424" s="147" t="s">
        <v>146</v>
      </c>
      <c r="E424" s="154" t="s">
        <v>1</v>
      </c>
      <c r="F424" s="155" t="s">
        <v>569</v>
      </c>
      <c r="H424" s="156">
        <v>0.4</v>
      </c>
      <c r="I424" s="157"/>
      <c r="L424" s="153"/>
      <c r="M424" s="158"/>
      <c r="T424" s="159"/>
      <c r="AT424" s="154" t="s">
        <v>146</v>
      </c>
      <c r="AU424" s="154" t="s">
        <v>83</v>
      </c>
      <c r="AV424" s="13" t="s">
        <v>83</v>
      </c>
      <c r="AW424" s="13" t="s">
        <v>29</v>
      </c>
      <c r="AX424" s="13" t="s">
        <v>73</v>
      </c>
      <c r="AY424" s="154" t="s">
        <v>137</v>
      </c>
    </row>
    <row r="425" spans="2:65" s="14" customFormat="1">
      <c r="B425" s="160"/>
      <c r="D425" s="147" t="s">
        <v>146</v>
      </c>
      <c r="E425" s="161" t="s">
        <v>1</v>
      </c>
      <c r="F425" s="162" t="s">
        <v>149</v>
      </c>
      <c r="H425" s="163">
        <v>78</v>
      </c>
      <c r="I425" s="164"/>
      <c r="L425" s="160"/>
      <c r="M425" s="165"/>
      <c r="T425" s="166"/>
      <c r="AT425" s="161" t="s">
        <v>146</v>
      </c>
      <c r="AU425" s="161" t="s">
        <v>83</v>
      </c>
      <c r="AV425" s="14" t="s">
        <v>144</v>
      </c>
      <c r="AW425" s="14" t="s">
        <v>29</v>
      </c>
      <c r="AX425" s="14" t="s">
        <v>81</v>
      </c>
      <c r="AY425" s="161" t="s">
        <v>137</v>
      </c>
    </row>
    <row r="426" spans="2:65" s="1" customFormat="1" ht="24.2" customHeight="1">
      <c r="B426" s="32"/>
      <c r="C426" s="174" t="s">
        <v>570</v>
      </c>
      <c r="D426" s="174" t="s">
        <v>275</v>
      </c>
      <c r="E426" s="175" t="s">
        <v>571</v>
      </c>
      <c r="F426" s="176" t="s">
        <v>572</v>
      </c>
      <c r="G426" s="177" t="s">
        <v>152</v>
      </c>
      <c r="H426" s="178">
        <v>91.85</v>
      </c>
      <c r="I426" s="179"/>
      <c r="J426" s="178">
        <f>ROUND(I426*H426,2)</f>
        <v>0</v>
      </c>
      <c r="K426" s="180"/>
      <c r="L426" s="181"/>
      <c r="M426" s="182" t="s">
        <v>1</v>
      </c>
      <c r="N426" s="183" t="s">
        <v>38</v>
      </c>
      <c r="P426" s="142">
        <f>O426*H426</f>
        <v>0</v>
      </c>
      <c r="Q426" s="142">
        <v>2.1000000000000001E-2</v>
      </c>
      <c r="R426" s="142">
        <f>Q426*H426</f>
        <v>1.92885</v>
      </c>
      <c r="S426" s="142">
        <v>0</v>
      </c>
      <c r="T426" s="143">
        <f>S426*H426</f>
        <v>0</v>
      </c>
      <c r="AR426" s="144" t="s">
        <v>339</v>
      </c>
      <c r="AT426" s="144" t="s">
        <v>275</v>
      </c>
      <c r="AU426" s="144" t="s">
        <v>83</v>
      </c>
      <c r="AY426" s="17" t="s">
        <v>137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7" t="s">
        <v>81</v>
      </c>
      <c r="BK426" s="145">
        <f>ROUND(I426*H426,2)</f>
        <v>0</v>
      </c>
      <c r="BL426" s="17" t="s">
        <v>227</v>
      </c>
      <c r="BM426" s="144" t="s">
        <v>573</v>
      </c>
    </row>
    <row r="427" spans="2:65" s="12" customFormat="1">
      <c r="B427" s="146"/>
      <c r="D427" s="147" t="s">
        <v>146</v>
      </c>
      <c r="E427" s="148" t="s">
        <v>1</v>
      </c>
      <c r="F427" s="149" t="s">
        <v>574</v>
      </c>
      <c r="H427" s="148" t="s">
        <v>1</v>
      </c>
      <c r="I427" s="150"/>
      <c r="L427" s="146"/>
      <c r="M427" s="151"/>
      <c r="T427" s="152"/>
      <c r="AT427" s="148" t="s">
        <v>146</v>
      </c>
      <c r="AU427" s="148" t="s">
        <v>83</v>
      </c>
      <c r="AV427" s="12" t="s">
        <v>81</v>
      </c>
      <c r="AW427" s="12" t="s">
        <v>29</v>
      </c>
      <c r="AX427" s="12" t="s">
        <v>73</v>
      </c>
      <c r="AY427" s="148" t="s">
        <v>137</v>
      </c>
    </row>
    <row r="428" spans="2:65" s="13" customFormat="1">
      <c r="B428" s="153"/>
      <c r="D428" s="147" t="s">
        <v>146</v>
      </c>
      <c r="E428" s="154" t="s">
        <v>1</v>
      </c>
      <c r="F428" s="155" t="s">
        <v>575</v>
      </c>
      <c r="H428" s="156">
        <v>91.85</v>
      </c>
      <c r="I428" s="157"/>
      <c r="L428" s="153"/>
      <c r="M428" s="158"/>
      <c r="T428" s="159"/>
      <c r="AT428" s="154" t="s">
        <v>146</v>
      </c>
      <c r="AU428" s="154" t="s">
        <v>83</v>
      </c>
      <c r="AV428" s="13" t="s">
        <v>83</v>
      </c>
      <c r="AW428" s="13" t="s">
        <v>29</v>
      </c>
      <c r="AX428" s="13" t="s">
        <v>73</v>
      </c>
      <c r="AY428" s="154" t="s">
        <v>137</v>
      </c>
    </row>
    <row r="429" spans="2:65" s="14" customFormat="1">
      <c r="B429" s="160"/>
      <c r="D429" s="147" t="s">
        <v>146</v>
      </c>
      <c r="E429" s="161" t="s">
        <v>1</v>
      </c>
      <c r="F429" s="162" t="s">
        <v>149</v>
      </c>
      <c r="H429" s="163">
        <v>91.85</v>
      </c>
      <c r="I429" s="164"/>
      <c r="L429" s="160"/>
      <c r="M429" s="165"/>
      <c r="T429" s="166"/>
      <c r="AT429" s="161" t="s">
        <v>146</v>
      </c>
      <c r="AU429" s="161" t="s">
        <v>83</v>
      </c>
      <c r="AV429" s="14" t="s">
        <v>144</v>
      </c>
      <c r="AW429" s="14" t="s">
        <v>29</v>
      </c>
      <c r="AX429" s="14" t="s">
        <v>81</v>
      </c>
      <c r="AY429" s="161" t="s">
        <v>137</v>
      </c>
    </row>
    <row r="430" spans="2:65" s="1" customFormat="1" ht="24.2" customHeight="1">
      <c r="B430" s="32"/>
      <c r="C430" s="133" t="s">
        <v>576</v>
      </c>
      <c r="D430" s="133" t="s">
        <v>140</v>
      </c>
      <c r="E430" s="134" t="s">
        <v>577</v>
      </c>
      <c r="F430" s="135" t="s">
        <v>578</v>
      </c>
      <c r="G430" s="136" t="s">
        <v>399</v>
      </c>
      <c r="H430" s="137">
        <v>3</v>
      </c>
      <c r="I430" s="138"/>
      <c r="J430" s="137">
        <f>ROUND(I430*H430,2)</f>
        <v>0</v>
      </c>
      <c r="K430" s="139"/>
      <c r="L430" s="32"/>
      <c r="M430" s="140" t="s">
        <v>1</v>
      </c>
      <c r="N430" s="141" t="s">
        <v>38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227</v>
      </c>
      <c r="AT430" s="144" t="s">
        <v>140</v>
      </c>
      <c r="AU430" s="144" t="s">
        <v>83</v>
      </c>
      <c r="AY430" s="17" t="s">
        <v>137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7" t="s">
        <v>81</v>
      </c>
      <c r="BK430" s="145">
        <f>ROUND(I430*H430,2)</f>
        <v>0</v>
      </c>
      <c r="BL430" s="17" t="s">
        <v>227</v>
      </c>
      <c r="BM430" s="144" t="s">
        <v>579</v>
      </c>
    </row>
    <row r="431" spans="2:65" s="1" customFormat="1" ht="24.2" customHeight="1">
      <c r="B431" s="32"/>
      <c r="C431" s="133" t="s">
        <v>580</v>
      </c>
      <c r="D431" s="133" t="s">
        <v>140</v>
      </c>
      <c r="E431" s="134" t="s">
        <v>581</v>
      </c>
      <c r="F431" s="135" t="s">
        <v>582</v>
      </c>
      <c r="G431" s="136" t="s">
        <v>399</v>
      </c>
      <c r="H431" s="137">
        <v>3</v>
      </c>
      <c r="I431" s="138"/>
      <c r="J431" s="137">
        <f>ROUND(I431*H431,2)</f>
        <v>0</v>
      </c>
      <c r="K431" s="139"/>
      <c r="L431" s="32"/>
      <c r="M431" s="140" t="s">
        <v>1</v>
      </c>
      <c r="N431" s="141" t="s">
        <v>38</v>
      </c>
      <c r="P431" s="142">
        <f>O431*H431</f>
        <v>0</v>
      </c>
      <c r="Q431" s="142">
        <v>0</v>
      </c>
      <c r="R431" s="142">
        <f>Q431*H431</f>
        <v>0</v>
      </c>
      <c r="S431" s="142">
        <v>0</v>
      </c>
      <c r="T431" s="143">
        <f>S431*H431</f>
        <v>0</v>
      </c>
      <c r="AR431" s="144" t="s">
        <v>227</v>
      </c>
      <c r="AT431" s="144" t="s">
        <v>140</v>
      </c>
      <c r="AU431" s="144" t="s">
        <v>83</v>
      </c>
      <c r="AY431" s="17" t="s">
        <v>137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7" t="s">
        <v>81</v>
      </c>
      <c r="BK431" s="145">
        <f>ROUND(I431*H431,2)</f>
        <v>0</v>
      </c>
      <c r="BL431" s="17" t="s">
        <v>227</v>
      </c>
      <c r="BM431" s="144" t="s">
        <v>583</v>
      </c>
    </row>
    <row r="432" spans="2:65" s="11" customFormat="1" ht="22.9" customHeight="1">
      <c r="B432" s="121"/>
      <c r="D432" s="122" t="s">
        <v>72</v>
      </c>
      <c r="E432" s="131" t="s">
        <v>584</v>
      </c>
      <c r="F432" s="131" t="s">
        <v>585</v>
      </c>
      <c r="I432" s="124"/>
      <c r="J432" s="132">
        <f>BK432</f>
        <v>0</v>
      </c>
      <c r="L432" s="121"/>
      <c r="M432" s="126"/>
      <c r="P432" s="127">
        <f>SUM(P433:P436)</f>
        <v>0</v>
      </c>
      <c r="R432" s="127">
        <f>SUM(R433:R436)</f>
        <v>2.8800000000000002E-3</v>
      </c>
      <c r="T432" s="128">
        <f>SUM(T433:T436)</f>
        <v>0</v>
      </c>
      <c r="AR432" s="122" t="s">
        <v>83</v>
      </c>
      <c r="AT432" s="129" t="s">
        <v>72</v>
      </c>
      <c r="AU432" s="129" t="s">
        <v>81</v>
      </c>
      <c r="AY432" s="122" t="s">
        <v>137</v>
      </c>
      <c r="BK432" s="130">
        <f>SUM(BK433:BK436)</f>
        <v>0</v>
      </c>
    </row>
    <row r="433" spans="2:65" s="1" customFormat="1" ht="24.2" customHeight="1">
      <c r="B433" s="32"/>
      <c r="C433" s="133" t="s">
        <v>586</v>
      </c>
      <c r="D433" s="133" t="s">
        <v>140</v>
      </c>
      <c r="E433" s="134" t="s">
        <v>587</v>
      </c>
      <c r="F433" s="135" t="s">
        <v>588</v>
      </c>
      <c r="G433" s="136" t="s">
        <v>152</v>
      </c>
      <c r="H433" s="137">
        <v>72</v>
      </c>
      <c r="I433" s="138"/>
      <c r="J433" s="137">
        <f>ROUND(I433*H433,2)</f>
        <v>0</v>
      </c>
      <c r="K433" s="139"/>
      <c r="L433" s="32"/>
      <c r="M433" s="140" t="s">
        <v>1</v>
      </c>
      <c r="N433" s="141" t="s">
        <v>38</v>
      </c>
      <c r="P433" s="142">
        <f>O433*H433</f>
        <v>0</v>
      </c>
      <c r="Q433" s="142">
        <v>4.0000000000000003E-5</v>
      </c>
      <c r="R433" s="142">
        <f>Q433*H433</f>
        <v>2.8800000000000002E-3</v>
      </c>
      <c r="S433" s="142">
        <v>0</v>
      </c>
      <c r="T433" s="143">
        <f>S433*H433</f>
        <v>0</v>
      </c>
      <c r="AR433" s="144" t="s">
        <v>227</v>
      </c>
      <c r="AT433" s="144" t="s">
        <v>140</v>
      </c>
      <c r="AU433" s="144" t="s">
        <v>83</v>
      </c>
      <c r="AY433" s="17" t="s">
        <v>137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7" t="s">
        <v>81</v>
      </c>
      <c r="BK433" s="145">
        <f>ROUND(I433*H433,2)</f>
        <v>0</v>
      </c>
      <c r="BL433" s="17" t="s">
        <v>227</v>
      </c>
      <c r="BM433" s="144" t="s">
        <v>589</v>
      </c>
    </row>
    <row r="434" spans="2:65" s="12" customFormat="1">
      <c r="B434" s="146"/>
      <c r="D434" s="147" t="s">
        <v>146</v>
      </c>
      <c r="E434" s="148" t="s">
        <v>1</v>
      </c>
      <c r="F434" s="149" t="s">
        <v>590</v>
      </c>
      <c r="H434" s="148" t="s">
        <v>1</v>
      </c>
      <c r="I434" s="150"/>
      <c r="L434" s="146"/>
      <c r="M434" s="151"/>
      <c r="T434" s="152"/>
      <c r="AT434" s="148" t="s">
        <v>146</v>
      </c>
      <c r="AU434" s="148" t="s">
        <v>83</v>
      </c>
      <c r="AV434" s="12" t="s">
        <v>81</v>
      </c>
      <c r="AW434" s="12" t="s">
        <v>29</v>
      </c>
      <c r="AX434" s="12" t="s">
        <v>73</v>
      </c>
      <c r="AY434" s="148" t="s">
        <v>137</v>
      </c>
    </row>
    <row r="435" spans="2:65" s="13" customFormat="1">
      <c r="B435" s="153"/>
      <c r="D435" s="147" t="s">
        <v>146</v>
      </c>
      <c r="E435" s="154" t="s">
        <v>1</v>
      </c>
      <c r="F435" s="155" t="s">
        <v>591</v>
      </c>
      <c r="H435" s="156">
        <v>72</v>
      </c>
      <c r="I435" s="157"/>
      <c r="L435" s="153"/>
      <c r="M435" s="158"/>
      <c r="T435" s="159"/>
      <c r="AT435" s="154" t="s">
        <v>146</v>
      </c>
      <c r="AU435" s="154" t="s">
        <v>83</v>
      </c>
      <c r="AV435" s="13" t="s">
        <v>83</v>
      </c>
      <c r="AW435" s="13" t="s">
        <v>29</v>
      </c>
      <c r="AX435" s="13" t="s">
        <v>73</v>
      </c>
      <c r="AY435" s="154" t="s">
        <v>137</v>
      </c>
    </row>
    <row r="436" spans="2:65" s="14" customFormat="1">
      <c r="B436" s="160"/>
      <c r="D436" s="147" t="s">
        <v>146</v>
      </c>
      <c r="E436" s="161" t="s">
        <v>1</v>
      </c>
      <c r="F436" s="162" t="s">
        <v>149</v>
      </c>
      <c r="H436" s="163">
        <v>72</v>
      </c>
      <c r="I436" s="164"/>
      <c r="L436" s="160"/>
      <c r="M436" s="165"/>
      <c r="T436" s="166"/>
      <c r="AT436" s="161" t="s">
        <v>146</v>
      </c>
      <c r="AU436" s="161" t="s">
        <v>83</v>
      </c>
      <c r="AV436" s="14" t="s">
        <v>144</v>
      </c>
      <c r="AW436" s="14" t="s">
        <v>29</v>
      </c>
      <c r="AX436" s="14" t="s">
        <v>81</v>
      </c>
      <c r="AY436" s="161" t="s">
        <v>137</v>
      </c>
    </row>
    <row r="437" spans="2:65" s="11" customFormat="1" ht="22.9" customHeight="1">
      <c r="B437" s="121"/>
      <c r="D437" s="122" t="s">
        <v>72</v>
      </c>
      <c r="E437" s="131" t="s">
        <v>592</v>
      </c>
      <c r="F437" s="131" t="s">
        <v>593</v>
      </c>
      <c r="I437" s="124"/>
      <c r="J437" s="132">
        <f>BK437</f>
        <v>0</v>
      </c>
      <c r="L437" s="121"/>
      <c r="M437" s="126"/>
      <c r="P437" s="127">
        <f>SUM(P438:P503)</f>
        <v>0</v>
      </c>
      <c r="R437" s="127">
        <f>SUM(R438:R503)</f>
        <v>2.5992009999999999</v>
      </c>
      <c r="T437" s="128">
        <f>SUM(T438:T503)</f>
        <v>0.95199999999999996</v>
      </c>
      <c r="AR437" s="122" t="s">
        <v>83</v>
      </c>
      <c r="AT437" s="129" t="s">
        <v>72</v>
      </c>
      <c r="AU437" s="129" t="s">
        <v>81</v>
      </c>
      <c r="AY437" s="122" t="s">
        <v>137</v>
      </c>
      <c r="BK437" s="130">
        <f>SUM(BK438:BK503)</f>
        <v>0</v>
      </c>
    </row>
    <row r="438" spans="2:65" s="1" customFormat="1" ht="16.5" customHeight="1">
      <c r="B438" s="32"/>
      <c r="C438" s="133" t="s">
        <v>594</v>
      </c>
      <c r="D438" s="133" t="s">
        <v>140</v>
      </c>
      <c r="E438" s="134" t="s">
        <v>595</v>
      </c>
      <c r="F438" s="135" t="s">
        <v>596</v>
      </c>
      <c r="G438" s="136" t="s">
        <v>152</v>
      </c>
      <c r="H438" s="137">
        <v>35</v>
      </c>
      <c r="I438" s="138"/>
      <c r="J438" s="137">
        <f>ROUND(I438*H438,2)</f>
        <v>0</v>
      </c>
      <c r="K438" s="139"/>
      <c r="L438" s="32"/>
      <c r="M438" s="140" t="s">
        <v>1</v>
      </c>
      <c r="N438" s="141" t="s">
        <v>38</v>
      </c>
      <c r="P438" s="142">
        <f>O438*H438</f>
        <v>0</v>
      </c>
      <c r="Q438" s="142">
        <v>4.4999999999999997E-3</v>
      </c>
      <c r="R438" s="142">
        <f>Q438*H438</f>
        <v>0.1575</v>
      </c>
      <c r="S438" s="142">
        <v>0</v>
      </c>
      <c r="T438" s="143">
        <f>S438*H438</f>
        <v>0</v>
      </c>
      <c r="AR438" s="144" t="s">
        <v>227</v>
      </c>
      <c r="AT438" s="144" t="s">
        <v>140</v>
      </c>
      <c r="AU438" s="144" t="s">
        <v>83</v>
      </c>
      <c r="AY438" s="17" t="s">
        <v>137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81</v>
      </c>
      <c r="BK438" s="145">
        <f>ROUND(I438*H438,2)</f>
        <v>0</v>
      </c>
      <c r="BL438" s="17" t="s">
        <v>227</v>
      </c>
      <c r="BM438" s="144" t="s">
        <v>597</v>
      </c>
    </row>
    <row r="439" spans="2:65" s="12" customFormat="1">
      <c r="B439" s="146"/>
      <c r="D439" s="147" t="s">
        <v>146</v>
      </c>
      <c r="E439" s="148" t="s">
        <v>1</v>
      </c>
      <c r="F439" s="149" t="s">
        <v>598</v>
      </c>
      <c r="H439" s="148" t="s">
        <v>1</v>
      </c>
      <c r="I439" s="150"/>
      <c r="L439" s="146"/>
      <c r="M439" s="151"/>
      <c r="T439" s="152"/>
      <c r="AT439" s="148" t="s">
        <v>146</v>
      </c>
      <c r="AU439" s="148" t="s">
        <v>83</v>
      </c>
      <c r="AV439" s="12" t="s">
        <v>81</v>
      </c>
      <c r="AW439" s="12" t="s">
        <v>29</v>
      </c>
      <c r="AX439" s="12" t="s">
        <v>73</v>
      </c>
      <c r="AY439" s="148" t="s">
        <v>137</v>
      </c>
    </row>
    <row r="440" spans="2:65" s="13" customFormat="1">
      <c r="B440" s="153"/>
      <c r="D440" s="147" t="s">
        <v>146</v>
      </c>
      <c r="E440" s="154" t="s">
        <v>1</v>
      </c>
      <c r="F440" s="155" t="s">
        <v>232</v>
      </c>
      <c r="H440" s="156">
        <v>35</v>
      </c>
      <c r="I440" s="157"/>
      <c r="L440" s="153"/>
      <c r="M440" s="158"/>
      <c r="T440" s="159"/>
      <c r="AT440" s="154" t="s">
        <v>146</v>
      </c>
      <c r="AU440" s="154" t="s">
        <v>83</v>
      </c>
      <c r="AV440" s="13" t="s">
        <v>83</v>
      </c>
      <c r="AW440" s="13" t="s">
        <v>29</v>
      </c>
      <c r="AX440" s="13" t="s">
        <v>73</v>
      </c>
      <c r="AY440" s="154" t="s">
        <v>137</v>
      </c>
    </row>
    <row r="441" spans="2:65" s="14" customFormat="1">
      <c r="B441" s="160"/>
      <c r="D441" s="147" t="s">
        <v>146</v>
      </c>
      <c r="E441" s="161" t="s">
        <v>1</v>
      </c>
      <c r="F441" s="162" t="s">
        <v>149</v>
      </c>
      <c r="H441" s="163">
        <v>35</v>
      </c>
      <c r="I441" s="164"/>
      <c r="L441" s="160"/>
      <c r="M441" s="165"/>
      <c r="T441" s="166"/>
      <c r="AT441" s="161" t="s">
        <v>146</v>
      </c>
      <c r="AU441" s="161" t="s">
        <v>83</v>
      </c>
      <c r="AV441" s="14" t="s">
        <v>144</v>
      </c>
      <c r="AW441" s="14" t="s">
        <v>29</v>
      </c>
      <c r="AX441" s="14" t="s">
        <v>81</v>
      </c>
      <c r="AY441" s="161" t="s">
        <v>137</v>
      </c>
    </row>
    <row r="442" spans="2:65" s="1" customFormat="1" ht="24.2" customHeight="1">
      <c r="B442" s="32"/>
      <c r="C442" s="133" t="s">
        <v>599</v>
      </c>
      <c r="D442" s="133" t="s">
        <v>140</v>
      </c>
      <c r="E442" s="134" t="s">
        <v>600</v>
      </c>
      <c r="F442" s="135" t="s">
        <v>601</v>
      </c>
      <c r="G442" s="136" t="s">
        <v>152</v>
      </c>
      <c r="H442" s="137">
        <v>70</v>
      </c>
      <c r="I442" s="138"/>
      <c r="J442" s="137">
        <f>ROUND(I442*H442,2)</f>
        <v>0</v>
      </c>
      <c r="K442" s="139"/>
      <c r="L442" s="32"/>
      <c r="M442" s="140" t="s">
        <v>1</v>
      </c>
      <c r="N442" s="141" t="s">
        <v>38</v>
      </c>
      <c r="P442" s="142">
        <f>O442*H442</f>
        <v>0</v>
      </c>
      <c r="Q442" s="142">
        <v>1.4499999999999999E-3</v>
      </c>
      <c r="R442" s="142">
        <f>Q442*H442</f>
        <v>0.10149999999999999</v>
      </c>
      <c r="S442" s="142">
        <v>0</v>
      </c>
      <c r="T442" s="143">
        <f>S442*H442</f>
        <v>0</v>
      </c>
      <c r="AR442" s="144" t="s">
        <v>227</v>
      </c>
      <c r="AT442" s="144" t="s">
        <v>140</v>
      </c>
      <c r="AU442" s="144" t="s">
        <v>83</v>
      </c>
      <c r="AY442" s="17" t="s">
        <v>137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7" t="s">
        <v>81</v>
      </c>
      <c r="BK442" s="145">
        <f>ROUND(I442*H442,2)</f>
        <v>0</v>
      </c>
      <c r="BL442" s="17" t="s">
        <v>227</v>
      </c>
      <c r="BM442" s="144" t="s">
        <v>602</v>
      </c>
    </row>
    <row r="443" spans="2:65" s="1" customFormat="1" ht="24.2" customHeight="1">
      <c r="B443" s="32"/>
      <c r="C443" s="133" t="s">
        <v>603</v>
      </c>
      <c r="D443" s="133" t="s">
        <v>140</v>
      </c>
      <c r="E443" s="134" t="s">
        <v>604</v>
      </c>
      <c r="F443" s="135" t="s">
        <v>605</v>
      </c>
      <c r="G443" s="136" t="s">
        <v>152</v>
      </c>
      <c r="H443" s="137">
        <v>35</v>
      </c>
      <c r="I443" s="138"/>
      <c r="J443" s="137">
        <f>ROUND(I443*H443,2)</f>
        <v>0</v>
      </c>
      <c r="K443" s="139"/>
      <c r="L443" s="32"/>
      <c r="M443" s="140" t="s">
        <v>1</v>
      </c>
      <c r="N443" s="141" t="s">
        <v>38</v>
      </c>
      <c r="P443" s="142">
        <f>O443*H443</f>
        <v>0</v>
      </c>
      <c r="Q443" s="142">
        <v>0</v>
      </c>
      <c r="R443" s="142">
        <f>Q443*H443</f>
        <v>0</v>
      </c>
      <c r="S443" s="142">
        <v>2.7199999999999998E-2</v>
      </c>
      <c r="T443" s="143">
        <f>S443*H443</f>
        <v>0.95199999999999996</v>
      </c>
      <c r="AR443" s="144" t="s">
        <v>227</v>
      </c>
      <c r="AT443" s="144" t="s">
        <v>140</v>
      </c>
      <c r="AU443" s="144" t="s">
        <v>83</v>
      </c>
      <c r="AY443" s="17" t="s">
        <v>137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81</v>
      </c>
      <c r="BK443" s="145">
        <f>ROUND(I443*H443,2)</f>
        <v>0</v>
      </c>
      <c r="BL443" s="17" t="s">
        <v>227</v>
      </c>
      <c r="BM443" s="144" t="s">
        <v>606</v>
      </c>
    </row>
    <row r="444" spans="2:65" s="12" customFormat="1">
      <c r="B444" s="146"/>
      <c r="D444" s="147" t="s">
        <v>146</v>
      </c>
      <c r="E444" s="148" t="s">
        <v>1</v>
      </c>
      <c r="F444" s="149" t="s">
        <v>382</v>
      </c>
      <c r="H444" s="148" t="s">
        <v>1</v>
      </c>
      <c r="I444" s="150"/>
      <c r="L444" s="146"/>
      <c r="M444" s="151"/>
      <c r="T444" s="152"/>
      <c r="AT444" s="148" t="s">
        <v>146</v>
      </c>
      <c r="AU444" s="148" t="s">
        <v>83</v>
      </c>
      <c r="AV444" s="12" t="s">
        <v>81</v>
      </c>
      <c r="AW444" s="12" t="s">
        <v>29</v>
      </c>
      <c r="AX444" s="12" t="s">
        <v>73</v>
      </c>
      <c r="AY444" s="148" t="s">
        <v>137</v>
      </c>
    </row>
    <row r="445" spans="2:65" s="13" customFormat="1">
      <c r="B445" s="153"/>
      <c r="D445" s="147" t="s">
        <v>146</v>
      </c>
      <c r="E445" s="154" t="s">
        <v>1</v>
      </c>
      <c r="F445" s="155" t="s">
        <v>607</v>
      </c>
      <c r="H445" s="156">
        <v>9.4</v>
      </c>
      <c r="I445" s="157"/>
      <c r="L445" s="153"/>
      <c r="M445" s="158"/>
      <c r="T445" s="159"/>
      <c r="AT445" s="154" t="s">
        <v>146</v>
      </c>
      <c r="AU445" s="154" t="s">
        <v>83</v>
      </c>
      <c r="AV445" s="13" t="s">
        <v>83</v>
      </c>
      <c r="AW445" s="13" t="s">
        <v>29</v>
      </c>
      <c r="AX445" s="13" t="s">
        <v>73</v>
      </c>
      <c r="AY445" s="154" t="s">
        <v>137</v>
      </c>
    </row>
    <row r="446" spans="2:65" s="12" customFormat="1">
      <c r="B446" s="146"/>
      <c r="D446" s="147" t="s">
        <v>146</v>
      </c>
      <c r="E446" s="148" t="s">
        <v>1</v>
      </c>
      <c r="F446" s="149" t="s">
        <v>608</v>
      </c>
      <c r="H446" s="148" t="s">
        <v>1</v>
      </c>
      <c r="I446" s="150"/>
      <c r="L446" s="146"/>
      <c r="M446" s="151"/>
      <c r="T446" s="152"/>
      <c r="AT446" s="148" t="s">
        <v>146</v>
      </c>
      <c r="AU446" s="148" t="s">
        <v>83</v>
      </c>
      <c r="AV446" s="12" t="s">
        <v>81</v>
      </c>
      <c r="AW446" s="12" t="s">
        <v>29</v>
      </c>
      <c r="AX446" s="12" t="s">
        <v>73</v>
      </c>
      <c r="AY446" s="148" t="s">
        <v>137</v>
      </c>
    </row>
    <row r="447" spans="2:65" s="13" customFormat="1">
      <c r="B447" s="153"/>
      <c r="D447" s="147" t="s">
        <v>146</v>
      </c>
      <c r="E447" s="154" t="s">
        <v>1</v>
      </c>
      <c r="F447" s="155" t="s">
        <v>609</v>
      </c>
      <c r="H447" s="156">
        <v>3.6</v>
      </c>
      <c r="I447" s="157"/>
      <c r="L447" s="153"/>
      <c r="M447" s="158"/>
      <c r="T447" s="159"/>
      <c r="AT447" s="154" t="s">
        <v>146</v>
      </c>
      <c r="AU447" s="154" t="s">
        <v>83</v>
      </c>
      <c r="AV447" s="13" t="s">
        <v>83</v>
      </c>
      <c r="AW447" s="13" t="s">
        <v>29</v>
      </c>
      <c r="AX447" s="13" t="s">
        <v>73</v>
      </c>
      <c r="AY447" s="154" t="s">
        <v>137</v>
      </c>
    </row>
    <row r="448" spans="2:65" s="13" customFormat="1">
      <c r="B448" s="153"/>
      <c r="D448" s="147" t="s">
        <v>146</v>
      </c>
      <c r="E448" s="154" t="s">
        <v>1</v>
      </c>
      <c r="F448" s="155" t="s">
        <v>610</v>
      </c>
      <c r="H448" s="156">
        <v>6.78</v>
      </c>
      <c r="I448" s="157"/>
      <c r="L448" s="153"/>
      <c r="M448" s="158"/>
      <c r="T448" s="159"/>
      <c r="AT448" s="154" t="s">
        <v>146</v>
      </c>
      <c r="AU448" s="154" t="s">
        <v>83</v>
      </c>
      <c r="AV448" s="13" t="s">
        <v>83</v>
      </c>
      <c r="AW448" s="13" t="s">
        <v>29</v>
      </c>
      <c r="AX448" s="13" t="s">
        <v>73</v>
      </c>
      <c r="AY448" s="154" t="s">
        <v>137</v>
      </c>
    </row>
    <row r="449" spans="2:65" s="13" customFormat="1">
      <c r="B449" s="153"/>
      <c r="D449" s="147" t="s">
        <v>146</v>
      </c>
      <c r="E449" s="154" t="s">
        <v>1</v>
      </c>
      <c r="F449" s="155" t="s">
        <v>611</v>
      </c>
      <c r="H449" s="156">
        <v>7.08</v>
      </c>
      <c r="I449" s="157"/>
      <c r="L449" s="153"/>
      <c r="M449" s="158"/>
      <c r="T449" s="159"/>
      <c r="AT449" s="154" t="s">
        <v>146</v>
      </c>
      <c r="AU449" s="154" t="s">
        <v>83</v>
      </c>
      <c r="AV449" s="13" t="s">
        <v>83</v>
      </c>
      <c r="AW449" s="13" t="s">
        <v>29</v>
      </c>
      <c r="AX449" s="13" t="s">
        <v>73</v>
      </c>
      <c r="AY449" s="154" t="s">
        <v>137</v>
      </c>
    </row>
    <row r="450" spans="2:65" s="13" customFormat="1">
      <c r="B450" s="153"/>
      <c r="D450" s="147" t="s">
        <v>146</v>
      </c>
      <c r="E450" s="154" t="s">
        <v>1</v>
      </c>
      <c r="F450" s="155" t="s">
        <v>612</v>
      </c>
      <c r="H450" s="156">
        <v>7.56</v>
      </c>
      <c r="I450" s="157"/>
      <c r="L450" s="153"/>
      <c r="M450" s="158"/>
      <c r="T450" s="159"/>
      <c r="AT450" s="154" t="s">
        <v>146</v>
      </c>
      <c r="AU450" s="154" t="s">
        <v>83</v>
      </c>
      <c r="AV450" s="13" t="s">
        <v>83</v>
      </c>
      <c r="AW450" s="13" t="s">
        <v>29</v>
      </c>
      <c r="AX450" s="13" t="s">
        <v>73</v>
      </c>
      <c r="AY450" s="154" t="s">
        <v>137</v>
      </c>
    </row>
    <row r="451" spans="2:65" s="13" customFormat="1">
      <c r="B451" s="153"/>
      <c r="D451" s="147" t="s">
        <v>146</v>
      </c>
      <c r="E451" s="154" t="s">
        <v>1</v>
      </c>
      <c r="F451" s="155" t="s">
        <v>613</v>
      </c>
      <c r="H451" s="156">
        <v>0.57999999999999996</v>
      </c>
      <c r="I451" s="157"/>
      <c r="L451" s="153"/>
      <c r="M451" s="158"/>
      <c r="T451" s="159"/>
      <c r="AT451" s="154" t="s">
        <v>146</v>
      </c>
      <c r="AU451" s="154" t="s">
        <v>83</v>
      </c>
      <c r="AV451" s="13" t="s">
        <v>83</v>
      </c>
      <c r="AW451" s="13" t="s">
        <v>29</v>
      </c>
      <c r="AX451" s="13" t="s">
        <v>73</v>
      </c>
      <c r="AY451" s="154" t="s">
        <v>137</v>
      </c>
    </row>
    <row r="452" spans="2:65" s="14" customFormat="1">
      <c r="B452" s="160"/>
      <c r="D452" s="147" t="s">
        <v>146</v>
      </c>
      <c r="E452" s="161" t="s">
        <v>1</v>
      </c>
      <c r="F452" s="162" t="s">
        <v>149</v>
      </c>
      <c r="H452" s="163">
        <v>35</v>
      </c>
      <c r="I452" s="164"/>
      <c r="L452" s="160"/>
      <c r="M452" s="165"/>
      <c r="T452" s="166"/>
      <c r="AT452" s="161" t="s">
        <v>146</v>
      </c>
      <c r="AU452" s="161" t="s">
        <v>83</v>
      </c>
      <c r="AV452" s="14" t="s">
        <v>144</v>
      </c>
      <c r="AW452" s="14" t="s">
        <v>29</v>
      </c>
      <c r="AX452" s="14" t="s">
        <v>81</v>
      </c>
      <c r="AY452" s="161" t="s">
        <v>137</v>
      </c>
    </row>
    <row r="453" spans="2:65" s="1" customFormat="1" ht="33" customHeight="1">
      <c r="B453" s="32"/>
      <c r="C453" s="133" t="s">
        <v>614</v>
      </c>
      <c r="D453" s="133" t="s">
        <v>140</v>
      </c>
      <c r="E453" s="134" t="s">
        <v>615</v>
      </c>
      <c r="F453" s="135" t="s">
        <v>616</v>
      </c>
      <c r="G453" s="136" t="s">
        <v>152</v>
      </c>
      <c r="H453" s="137">
        <v>46.1</v>
      </c>
      <c r="I453" s="138"/>
      <c r="J453" s="137">
        <f>ROUND(I453*H453,2)</f>
        <v>0</v>
      </c>
      <c r="K453" s="139"/>
      <c r="L453" s="32"/>
      <c r="M453" s="140" t="s">
        <v>1</v>
      </c>
      <c r="N453" s="141" t="s">
        <v>38</v>
      </c>
      <c r="P453" s="142">
        <f>O453*H453</f>
        <v>0</v>
      </c>
      <c r="Q453" s="142">
        <v>5.3E-3</v>
      </c>
      <c r="R453" s="142">
        <f>Q453*H453</f>
        <v>0.24433000000000002</v>
      </c>
      <c r="S453" s="142">
        <v>0</v>
      </c>
      <c r="T453" s="143">
        <f>S453*H453</f>
        <v>0</v>
      </c>
      <c r="AR453" s="144" t="s">
        <v>227</v>
      </c>
      <c r="AT453" s="144" t="s">
        <v>140</v>
      </c>
      <c r="AU453" s="144" t="s">
        <v>83</v>
      </c>
      <c r="AY453" s="17" t="s">
        <v>137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7" t="s">
        <v>81</v>
      </c>
      <c r="BK453" s="145">
        <f>ROUND(I453*H453,2)</f>
        <v>0</v>
      </c>
      <c r="BL453" s="17" t="s">
        <v>227</v>
      </c>
      <c r="BM453" s="144" t="s">
        <v>617</v>
      </c>
    </row>
    <row r="454" spans="2:65" s="12" customFormat="1">
      <c r="B454" s="146"/>
      <c r="D454" s="147" t="s">
        <v>146</v>
      </c>
      <c r="E454" s="148" t="s">
        <v>1</v>
      </c>
      <c r="F454" s="149" t="s">
        <v>618</v>
      </c>
      <c r="H454" s="148" t="s">
        <v>1</v>
      </c>
      <c r="I454" s="150"/>
      <c r="L454" s="146"/>
      <c r="M454" s="151"/>
      <c r="T454" s="152"/>
      <c r="AT454" s="148" t="s">
        <v>146</v>
      </c>
      <c r="AU454" s="148" t="s">
        <v>83</v>
      </c>
      <c r="AV454" s="12" t="s">
        <v>81</v>
      </c>
      <c r="AW454" s="12" t="s">
        <v>29</v>
      </c>
      <c r="AX454" s="12" t="s">
        <v>73</v>
      </c>
      <c r="AY454" s="148" t="s">
        <v>137</v>
      </c>
    </row>
    <row r="455" spans="2:65" s="13" customFormat="1">
      <c r="B455" s="153"/>
      <c r="D455" s="147" t="s">
        <v>146</v>
      </c>
      <c r="E455" s="154" t="s">
        <v>1</v>
      </c>
      <c r="F455" s="155" t="s">
        <v>619</v>
      </c>
      <c r="H455" s="156">
        <v>21.31</v>
      </c>
      <c r="I455" s="157"/>
      <c r="L455" s="153"/>
      <c r="M455" s="158"/>
      <c r="T455" s="159"/>
      <c r="AT455" s="154" t="s">
        <v>146</v>
      </c>
      <c r="AU455" s="154" t="s">
        <v>83</v>
      </c>
      <c r="AV455" s="13" t="s">
        <v>83</v>
      </c>
      <c r="AW455" s="13" t="s">
        <v>29</v>
      </c>
      <c r="AX455" s="13" t="s">
        <v>73</v>
      </c>
      <c r="AY455" s="154" t="s">
        <v>137</v>
      </c>
    </row>
    <row r="456" spans="2:65" s="13" customFormat="1">
      <c r="B456" s="153"/>
      <c r="D456" s="147" t="s">
        <v>146</v>
      </c>
      <c r="E456" s="154" t="s">
        <v>1</v>
      </c>
      <c r="F456" s="155" t="s">
        <v>620</v>
      </c>
      <c r="H456" s="156">
        <v>24.77</v>
      </c>
      <c r="I456" s="157"/>
      <c r="L456" s="153"/>
      <c r="M456" s="158"/>
      <c r="T456" s="159"/>
      <c r="AT456" s="154" t="s">
        <v>146</v>
      </c>
      <c r="AU456" s="154" t="s">
        <v>83</v>
      </c>
      <c r="AV456" s="13" t="s">
        <v>83</v>
      </c>
      <c r="AW456" s="13" t="s">
        <v>29</v>
      </c>
      <c r="AX456" s="13" t="s">
        <v>73</v>
      </c>
      <c r="AY456" s="154" t="s">
        <v>137</v>
      </c>
    </row>
    <row r="457" spans="2:65" s="13" customFormat="1">
      <c r="B457" s="153"/>
      <c r="D457" s="147" t="s">
        <v>146</v>
      </c>
      <c r="E457" s="154" t="s">
        <v>1</v>
      </c>
      <c r="F457" s="155" t="s">
        <v>621</v>
      </c>
      <c r="H457" s="156">
        <v>0.02</v>
      </c>
      <c r="I457" s="157"/>
      <c r="L457" s="153"/>
      <c r="M457" s="158"/>
      <c r="T457" s="159"/>
      <c r="AT457" s="154" t="s">
        <v>146</v>
      </c>
      <c r="AU457" s="154" t="s">
        <v>83</v>
      </c>
      <c r="AV457" s="13" t="s">
        <v>83</v>
      </c>
      <c r="AW457" s="13" t="s">
        <v>29</v>
      </c>
      <c r="AX457" s="13" t="s">
        <v>73</v>
      </c>
      <c r="AY457" s="154" t="s">
        <v>137</v>
      </c>
    </row>
    <row r="458" spans="2:65" s="14" customFormat="1">
      <c r="B458" s="160"/>
      <c r="D458" s="147" t="s">
        <v>146</v>
      </c>
      <c r="E458" s="161" t="s">
        <v>1</v>
      </c>
      <c r="F458" s="162" t="s">
        <v>149</v>
      </c>
      <c r="H458" s="163">
        <v>46.1</v>
      </c>
      <c r="I458" s="164"/>
      <c r="L458" s="160"/>
      <c r="M458" s="165"/>
      <c r="T458" s="166"/>
      <c r="AT458" s="161" t="s">
        <v>146</v>
      </c>
      <c r="AU458" s="161" t="s">
        <v>83</v>
      </c>
      <c r="AV458" s="14" t="s">
        <v>144</v>
      </c>
      <c r="AW458" s="14" t="s">
        <v>29</v>
      </c>
      <c r="AX458" s="14" t="s">
        <v>81</v>
      </c>
      <c r="AY458" s="161" t="s">
        <v>137</v>
      </c>
    </row>
    <row r="459" spans="2:65" s="1" customFormat="1" ht="16.5" customHeight="1">
      <c r="B459" s="32"/>
      <c r="C459" s="174" t="s">
        <v>622</v>
      </c>
      <c r="D459" s="174" t="s">
        <v>275</v>
      </c>
      <c r="E459" s="175" t="s">
        <v>623</v>
      </c>
      <c r="F459" s="176" t="s">
        <v>624</v>
      </c>
      <c r="G459" s="177" t="s">
        <v>152</v>
      </c>
      <c r="H459" s="178">
        <v>50.71</v>
      </c>
      <c r="I459" s="179"/>
      <c r="J459" s="178">
        <f>ROUND(I459*H459,2)</f>
        <v>0</v>
      </c>
      <c r="K459" s="180"/>
      <c r="L459" s="181"/>
      <c r="M459" s="182" t="s">
        <v>1</v>
      </c>
      <c r="N459" s="183" t="s">
        <v>38</v>
      </c>
      <c r="P459" s="142">
        <f>O459*H459</f>
        <v>0</v>
      </c>
      <c r="Q459" s="142">
        <v>1.26E-2</v>
      </c>
      <c r="R459" s="142">
        <f>Q459*H459</f>
        <v>0.63894600000000001</v>
      </c>
      <c r="S459" s="142">
        <v>0</v>
      </c>
      <c r="T459" s="143">
        <f>S459*H459</f>
        <v>0</v>
      </c>
      <c r="AR459" s="144" t="s">
        <v>339</v>
      </c>
      <c r="AT459" s="144" t="s">
        <v>275</v>
      </c>
      <c r="AU459" s="144" t="s">
        <v>83</v>
      </c>
      <c r="AY459" s="17" t="s">
        <v>137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81</v>
      </c>
      <c r="BK459" s="145">
        <f>ROUND(I459*H459,2)</f>
        <v>0</v>
      </c>
      <c r="BL459" s="17" t="s">
        <v>227</v>
      </c>
      <c r="BM459" s="144" t="s">
        <v>625</v>
      </c>
    </row>
    <row r="460" spans="2:65" s="13" customFormat="1">
      <c r="B460" s="153"/>
      <c r="D460" s="147" t="s">
        <v>146</v>
      </c>
      <c r="F460" s="155" t="s">
        <v>626</v>
      </c>
      <c r="H460" s="156">
        <v>50.71</v>
      </c>
      <c r="I460" s="157"/>
      <c r="L460" s="153"/>
      <c r="M460" s="158"/>
      <c r="T460" s="159"/>
      <c r="AT460" s="154" t="s">
        <v>146</v>
      </c>
      <c r="AU460" s="154" t="s">
        <v>83</v>
      </c>
      <c r="AV460" s="13" t="s">
        <v>83</v>
      </c>
      <c r="AW460" s="13" t="s">
        <v>4</v>
      </c>
      <c r="AX460" s="13" t="s">
        <v>81</v>
      </c>
      <c r="AY460" s="154" t="s">
        <v>137</v>
      </c>
    </row>
    <row r="461" spans="2:65" s="1" customFormat="1" ht="33" customHeight="1">
      <c r="B461" s="32"/>
      <c r="C461" s="133" t="s">
        <v>627</v>
      </c>
      <c r="D461" s="133" t="s">
        <v>140</v>
      </c>
      <c r="E461" s="134" t="s">
        <v>628</v>
      </c>
      <c r="F461" s="135" t="s">
        <v>629</v>
      </c>
      <c r="G461" s="136" t="s">
        <v>152</v>
      </c>
      <c r="H461" s="137">
        <v>7.5</v>
      </c>
      <c r="I461" s="138"/>
      <c r="J461" s="137">
        <f>ROUND(I461*H461,2)</f>
        <v>0</v>
      </c>
      <c r="K461" s="139"/>
      <c r="L461" s="32"/>
      <c r="M461" s="140" t="s">
        <v>1</v>
      </c>
      <c r="N461" s="141" t="s">
        <v>38</v>
      </c>
      <c r="P461" s="142">
        <f>O461*H461</f>
        <v>0</v>
      </c>
      <c r="Q461" s="142">
        <v>4.9500000000000004E-3</v>
      </c>
      <c r="R461" s="142">
        <f>Q461*H461</f>
        <v>3.7125000000000005E-2</v>
      </c>
      <c r="S461" s="142">
        <v>0</v>
      </c>
      <c r="T461" s="143">
        <f>S461*H461</f>
        <v>0</v>
      </c>
      <c r="AR461" s="144" t="s">
        <v>227</v>
      </c>
      <c r="AT461" s="144" t="s">
        <v>140</v>
      </c>
      <c r="AU461" s="144" t="s">
        <v>83</v>
      </c>
      <c r="AY461" s="17" t="s">
        <v>137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7" t="s">
        <v>81</v>
      </c>
      <c r="BK461" s="145">
        <f>ROUND(I461*H461,2)</f>
        <v>0</v>
      </c>
      <c r="BL461" s="17" t="s">
        <v>227</v>
      </c>
      <c r="BM461" s="144" t="s">
        <v>630</v>
      </c>
    </row>
    <row r="462" spans="2:65" s="12" customFormat="1">
      <c r="B462" s="146"/>
      <c r="D462" s="147" t="s">
        <v>146</v>
      </c>
      <c r="E462" s="148" t="s">
        <v>1</v>
      </c>
      <c r="F462" s="149" t="s">
        <v>631</v>
      </c>
      <c r="H462" s="148" t="s">
        <v>1</v>
      </c>
      <c r="I462" s="150"/>
      <c r="L462" s="146"/>
      <c r="M462" s="151"/>
      <c r="T462" s="152"/>
      <c r="AT462" s="148" t="s">
        <v>146</v>
      </c>
      <c r="AU462" s="148" t="s">
        <v>83</v>
      </c>
      <c r="AV462" s="12" t="s">
        <v>81</v>
      </c>
      <c r="AW462" s="12" t="s">
        <v>29</v>
      </c>
      <c r="AX462" s="12" t="s">
        <v>73</v>
      </c>
      <c r="AY462" s="148" t="s">
        <v>137</v>
      </c>
    </row>
    <row r="463" spans="2:65" s="13" customFormat="1">
      <c r="B463" s="153"/>
      <c r="D463" s="147" t="s">
        <v>146</v>
      </c>
      <c r="E463" s="154" t="s">
        <v>1</v>
      </c>
      <c r="F463" s="155" t="s">
        <v>632</v>
      </c>
      <c r="H463" s="156">
        <v>7.47</v>
      </c>
      <c r="I463" s="157"/>
      <c r="L463" s="153"/>
      <c r="M463" s="158"/>
      <c r="T463" s="159"/>
      <c r="AT463" s="154" t="s">
        <v>146</v>
      </c>
      <c r="AU463" s="154" t="s">
        <v>83</v>
      </c>
      <c r="AV463" s="13" t="s">
        <v>83</v>
      </c>
      <c r="AW463" s="13" t="s">
        <v>29</v>
      </c>
      <c r="AX463" s="13" t="s">
        <v>73</v>
      </c>
      <c r="AY463" s="154" t="s">
        <v>137</v>
      </c>
    </row>
    <row r="464" spans="2:65" s="13" customFormat="1">
      <c r="B464" s="153"/>
      <c r="D464" s="147" t="s">
        <v>146</v>
      </c>
      <c r="E464" s="154" t="s">
        <v>1</v>
      </c>
      <c r="F464" s="155" t="s">
        <v>633</v>
      </c>
      <c r="H464" s="156">
        <v>0.03</v>
      </c>
      <c r="I464" s="157"/>
      <c r="L464" s="153"/>
      <c r="M464" s="158"/>
      <c r="T464" s="159"/>
      <c r="AT464" s="154" t="s">
        <v>146</v>
      </c>
      <c r="AU464" s="154" t="s">
        <v>83</v>
      </c>
      <c r="AV464" s="13" t="s">
        <v>83</v>
      </c>
      <c r="AW464" s="13" t="s">
        <v>29</v>
      </c>
      <c r="AX464" s="13" t="s">
        <v>73</v>
      </c>
      <c r="AY464" s="154" t="s">
        <v>137</v>
      </c>
    </row>
    <row r="465" spans="2:65" s="14" customFormat="1">
      <c r="B465" s="160"/>
      <c r="D465" s="147" t="s">
        <v>146</v>
      </c>
      <c r="E465" s="161" t="s">
        <v>1</v>
      </c>
      <c r="F465" s="162" t="s">
        <v>149</v>
      </c>
      <c r="H465" s="163">
        <v>7.5</v>
      </c>
      <c r="I465" s="164"/>
      <c r="L465" s="160"/>
      <c r="M465" s="165"/>
      <c r="T465" s="166"/>
      <c r="AT465" s="161" t="s">
        <v>146</v>
      </c>
      <c r="AU465" s="161" t="s">
        <v>83</v>
      </c>
      <c r="AV465" s="14" t="s">
        <v>144</v>
      </c>
      <c r="AW465" s="14" t="s">
        <v>29</v>
      </c>
      <c r="AX465" s="14" t="s">
        <v>81</v>
      </c>
      <c r="AY465" s="161" t="s">
        <v>137</v>
      </c>
    </row>
    <row r="466" spans="2:65" s="1" customFormat="1" ht="16.5" customHeight="1">
      <c r="B466" s="32"/>
      <c r="C466" s="174" t="s">
        <v>634</v>
      </c>
      <c r="D466" s="174" t="s">
        <v>275</v>
      </c>
      <c r="E466" s="175" t="s">
        <v>635</v>
      </c>
      <c r="F466" s="176" t="s">
        <v>636</v>
      </c>
      <c r="G466" s="177" t="s">
        <v>152</v>
      </c>
      <c r="H466" s="178">
        <v>8.25</v>
      </c>
      <c r="I466" s="179"/>
      <c r="J466" s="178">
        <f>ROUND(I466*H466,2)</f>
        <v>0</v>
      </c>
      <c r="K466" s="180"/>
      <c r="L466" s="181"/>
      <c r="M466" s="182" t="s">
        <v>1</v>
      </c>
      <c r="N466" s="183" t="s">
        <v>38</v>
      </c>
      <c r="P466" s="142">
        <f>O466*H466</f>
        <v>0</v>
      </c>
      <c r="Q466" s="142">
        <v>9.7999999999999997E-3</v>
      </c>
      <c r="R466" s="142">
        <f>Q466*H466</f>
        <v>8.0849999999999991E-2</v>
      </c>
      <c r="S466" s="142">
        <v>0</v>
      </c>
      <c r="T466" s="143">
        <f>S466*H466</f>
        <v>0</v>
      </c>
      <c r="AR466" s="144" t="s">
        <v>339</v>
      </c>
      <c r="AT466" s="144" t="s">
        <v>275</v>
      </c>
      <c r="AU466" s="144" t="s">
        <v>83</v>
      </c>
      <c r="AY466" s="17" t="s">
        <v>137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81</v>
      </c>
      <c r="BK466" s="145">
        <f>ROUND(I466*H466,2)</f>
        <v>0</v>
      </c>
      <c r="BL466" s="17" t="s">
        <v>227</v>
      </c>
      <c r="BM466" s="144" t="s">
        <v>637</v>
      </c>
    </row>
    <row r="467" spans="2:65" s="13" customFormat="1">
      <c r="B467" s="153"/>
      <c r="D467" s="147" t="s">
        <v>146</v>
      </c>
      <c r="F467" s="155" t="s">
        <v>638</v>
      </c>
      <c r="H467" s="156">
        <v>8.25</v>
      </c>
      <c r="I467" s="157"/>
      <c r="L467" s="153"/>
      <c r="M467" s="158"/>
      <c r="T467" s="159"/>
      <c r="AT467" s="154" t="s">
        <v>146</v>
      </c>
      <c r="AU467" s="154" t="s">
        <v>83</v>
      </c>
      <c r="AV467" s="13" t="s">
        <v>83</v>
      </c>
      <c r="AW467" s="13" t="s">
        <v>4</v>
      </c>
      <c r="AX467" s="13" t="s">
        <v>81</v>
      </c>
      <c r="AY467" s="154" t="s">
        <v>137</v>
      </c>
    </row>
    <row r="468" spans="2:65" s="1" customFormat="1" ht="37.9" customHeight="1">
      <c r="B468" s="32"/>
      <c r="C468" s="133" t="s">
        <v>639</v>
      </c>
      <c r="D468" s="133" t="s">
        <v>140</v>
      </c>
      <c r="E468" s="134" t="s">
        <v>640</v>
      </c>
      <c r="F468" s="135" t="s">
        <v>641</v>
      </c>
      <c r="G468" s="136" t="s">
        <v>152</v>
      </c>
      <c r="H468" s="137">
        <v>40</v>
      </c>
      <c r="I468" s="138"/>
      <c r="J468" s="137">
        <f>ROUND(I468*H468,2)</f>
        <v>0</v>
      </c>
      <c r="K468" s="139"/>
      <c r="L468" s="32"/>
      <c r="M468" s="140" t="s">
        <v>1</v>
      </c>
      <c r="N468" s="141" t="s">
        <v>38</v>
      </c>
      <c r="P468" s="142">
        <f>O468*H468</f>
        <v>0</v>
      </c>
      <c r="Q468" s="142">
        <v>8.9999999999999993E-3</v>
      </c>
      <c r="R468" s="142">
        <f>Q468*H468</f>
        <v>0.36</v>
      </c>
      <c r="S468" s="142">
        <v>0</v>
      </c>
      <c r="T468" s="143">
        <f>S468*H468</f>
        <v>0</v>
      </c>
      <c r="AR468" s="144" t="s">
        <v>227</v>
      </c>
      <c r="AT468" s="144" t="s">
        <v>140</v>
      </c>
      <c r="AU468" s="144" t="s">
        <v>83</v>
      </c>
      <c r="AY468" s="17" t="s">
        <v>137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7" t="s">
        <v>81</v>
      </c>
      <c r="BK468" s="145">
        <f>ROUND(I468*H468,2)</f>
        <v>0</v>
      </c>
      <c r="BL468" s="17" t="s">
        <v>227</v>
      </c>
      <c r="BM468" s="144" t="s">
        <v>642</v>
      </c>
    </row>
    <row r="469" spans="2:65" s="12" customFormat="1">
      <c r="B469" s="146"/>
      <c r="D469" s="147" t="s">
        <v>146</v>
      </c>
      <c r="E469" s="148" t="s">
        <v>1</v>
      </c>
      <c r="F469" s="149" t="s">
        <v>643</v>
      </c>
      <c r="H469" s="148" t="s">
        <v>1</v>
      </c>
      <c r="I469" s="150"/>
      <c r="L469" s="146"/>
      <c r="M469" s="151"/>
      <c r="T469" s="152"/>
      <c r="AT469" s="148" t="s">
        <v>146</v>
      </c>
      <c r="AU469" s="148" t="s">
        <v>83</v>
      </c>
      <c r="AV469" s="12" t="s">
        <v>81</v>
      </c>
      <c r="AW469" s="12" t="s">
        <v>29</v>
      </c>
      <c r="AX469" s="12" t="s">
        <v>73</v>
      </c>
      <c r="AY469" s="148" t="s">
        <v>137</v>
      </c>
    </row>
    <row r="470" spans="2:65" s="13" customFormat="1">
      <c r="B470" s="153"/>
      <c r="D470" s="147" t="s">
        <v>146</v>
      </c>
      <c r="E470" s="154" t="s">
        <v>1</v>
      </c>
      <c r="F470" s="155" t="s">
        <v>644</v>
      </c>
      <c r="H470" s="156">
        <v>17.37</v>
      </c>
      <c r="I470" s="157"/>
      <c r="L470" s="153"/>
      <c r="M470" s="158"/>
      <c r="T470" s="159"/>
      <c r="AT470" s="154" t="s">
        <v>146</v>
      </c>
      <c r="AU470" s="154" t="s">
        <v>83</v>
      </c>
      <c r="AV470" s="13" t="s">
        <v>83</v>
      </c>
      <c r="AW470" s="13" t="s">
        <v>29</v>
      </c>
      <c r="AX470" s="13" t="s">
        <v>73</v>
      </c>
      <c r="AY470" s="154" t="s">
        <v>137</v>
      </c>
    </row>
    <row r="471" spans="2:65" s="13" customFormat="1">
      <c r="B471" s="153"/>
      <c r="D471" s="147" t="s">
        <v>146</v>
      </c>
      <c r="E471" s="154" t="s">
        <v>1</v>
      </c>
      <c r="F471" s="155" t="s">
        <v>645</v>
      </c>
      <c r="H471" s="156">
        <v>9.27</v>
      </c>
      <c r="I471" s="157"/>
      <c r="L471" s="153"/>
      <c r="M471" s="158"/>
      <c r="T471" s="159"/>
      <c r="AT471" s="154" t="s">
        <v>146</v>
      </c>
      <c r="AU471" s="154" t="s">
        <v>83</v>
      </c>
      <c r="AV471" s="13" t="s">
        <v>83</v>
      </c>
      <c r="AW471" s="13" t="s">
        <v>29</v>
      </c>
      <c r="AX471" s="13" t="s">
        <v>73</v>
      </c>
      <c r="AY471" s="154" t="s">
        <v>137</v>
      </c>
    </row>
    <row r="472" spans="2:65" s="13" customFormat="1">
      <c r="B472" s="153"/>
      <c r="D472" s="147" t="s">
        <v>146</v>
      </c>
      <c r="E472" s="154" t="s">
        <v>1</v>
      </c>
      <c r="F472" s="155" t="s">
        <v>646</v>
      </c>
      <c r="H472" s="156">
        <v>12.1</v>
      </c>
      <c r="I472" s="157"/>
      <c r="L472" s="153"/>
      <c r="M472" s="158"/>
      <c r="T472" s="159"/>
      <c r="AT472" s="154" t="s">
        <v>146</v>
      </c>
      <c r="AU472" s="154" t="s">
        <v>83</v>
      </c>
      <c r="AV472" s="13" t="s">
        <v>83</v>
      </c>
      <c r="AW472" s="13" t="s">
        <v>29</v>
      </c>
      <c r="AX472" s="13" t="s">
        <v>73</v>
      </c>
      <c r="AY472" s="154" t="s">
        <v>137</v>
      </c>
    </row>
    <row r="473" spans="2:65" s="13" customFormat="1">
      <c r="B473" s="153"/>
      <c r="D473" s="147" t="s">
        <v>146</v>
      </c>
      <c r="E473" s="154" t="s">
        <v>1</v>
      </c>
      <c r="F473" s="155" t="s">
        <v>647</v>
      </c>
      <c r="H473" s="156">
        <v>0.26</v>
      </c>
      <c r="I473" s="157"/>
      <c r="L473" s="153"/>
      <c r="M473" s="158"/>
      <c r="T473" s="159"/>
      <c r="AT473" s="154" t="s">
        <v>146</v>
      </c>
      <c r="AU473" s="154" t="s">
        <v>83</v>
      </c>
      <c r="AV473" s="13" t="s">
        <v>83</v>
      </c>
      <c r="AW473" s="13" t="s">
        <v>29</v>
      </c>
      <c r="AX473" s="13" t="s">
        <v>73</v>
      </c>
      <c r="AY473" s="154" t="s">
        <v>137</v>
      </c>
    </row>
    <row r="474" spans="2:65" s="15" customFormat="1">
      <c r="B474" s="167"/>
      <c r="D474" s="147" t="s">
        <v>146</v>
      </c>
      <c r="E474" s="168" t="s">
        <v>1</v>
      </c>
      <c r="F474" s="169" t="s">
        <v>233</v>
      </c>
      <c r="H474" s="170">
        <v>39</v>
      </c>
      <c r="I474" s="171"/>
      <c r="L474" s="167"/>
      <c r="M474" s="172"/>
      <c r="T474" s="173"/>
      <c r="AT474" s="168" t="s">
        <v>146</v>
      </c>
      <c r="AU474" s="168" t="s">
        <v>83</v>
      </c>
      <c r="AV474" s="15" t="s">
        <v>138</v>
      </c>
      <c r="AW474" s="15" t="s">
        <v>29</v>
      </c>
      <c r="AX474" s="15" t="s">
        <v>73</v>
      </c>
      <c r="AY474" s="168" t="s">
        <v>137</v>
      </c>
    </row>
    <row r="475" spans="2:65" s="12" customFormat="1">
      <c r="B475" s="146"/>
      <c r="D475" s="147" t="s">
        <v>146</v>
      </c>
      <c r="E475" s="148" t="s">
        <v>1</v>
      </c>
      <c r="F475" s="149" t="s">
        <v>648</v>
      </c>
      <c r="H475" s="148" t="s">
        <v>1</v>
      </c>
      <c r="I475" s="150"/>
      <c r="L475" s="146"/>
      <c r="M475" s="151"/>
      <c r="T475" s="152"/>
      <c r="AT475" s="148" t="s">
        <v>146</v>
      </c>
      <c r="AU475" s="148" t="s">
        <v>83</v>
      </c>
      <c r="AV475" s="12" t="s">
        <v>81</v>
      </c>
      <c r="AW475" s="12" t="s">
        <v>29</v>
      </c>
      <c r="AX475" s="12" t="s">
        <v>73</v>
      </c>
      <c r="AY475" s="148" t="s">
        <v>137</v>
      </c>
    </row>
    <row r="476" spans="2:65" s="13" customFormat="1">
      <c r="B476" s="153"/>
      <c r="D476" s="147" t="s">
        <v>146</v>
      </c>
      <c r="E476" s="154" t="s">
        <v>1</v>
      </c>
      <c r="F476" s="155" t="s">
        <v>649</v>
      </c>
      <c r="H476" s="156">
        <v>1</v>
      </c>
      <c r="I476" s="157"/>
      <c r="L476" s="153"/>
      <c r="M476" s="158"/>
      <c r="T476" s="159"/>
      <c r="AT476" s="154" t="s">
        <v>146</v>
      </c>
      <c r="AU476" s="154" t="s">
        <v>83</v>
      </c>
      <c r="AV476" s="13" t="s">
        <v>83</v>
      </c>
      <c r="AW476" s="13" t="s">
        <v>29</v>
      </c>
      <c r="AX476" s="13" t="s">
        <v>73</v>
      </c>
      <c r="AY476" s="154" t="s">
        <v>137</v>
      </c>
    </row>
    <row r="477" spans="2:65" s="15" customFormat="1">
      <c r="B477" s="167"/>
      <c r="D477" s="147" t="s">
        <v>146</v>
      </c>
      <c r="E477" s="168" t="s">
        <v>1</v>
      </c>
      <c r="F477" s="169" t="s">
        <v>233</v>
      </c>
      <c r="H477" s="170">
        <v>1</v>
      </c>
      <c r="I477" s="171"/>
      <c r="L477" s="167"/>
      <c r="M477" s="172"/>
      <c r="T477" s="173"/>
      <c r="AT477" s="168" t="s">
        <v>146</v>
      </c>
      <c r="AU477" s="168" t="s">
        <v>83</v>
      </c>
      <c r="AV477" s="15" t="s">
        <v>138</v>
      </c>
      <c r="AW477" s="15" t="s">
        <v>29</v>
      </c>
      <c r="AX477" s="15" t="s">
        <v>73</v>
      </c>
      <c r="AY477" s="168" t="s">
        <v>137</v>
      </c>
    </row>
    <row r="478" spans="2:65" s="14" customFormat="1">
      <c r="B478" s="160"/>
      <c r="D478" s="147" t="s">
        <v>146</v>
      </c>
      <c r="E478" s="161" t="s">
        <v>1</v>
      </c>
      <c r="F478" s="162" t="s">
        <v>149</v>
      </c>
      <c r="H478" s="163">
        <v>40</v>
      </c>
      <c r="I478" s="164"/>
      <c r="L478" s="160"/>
      <c r="M478" s="165"/>
      <c r="T478" s="166"/>
      <c r="AT478" s="161" t="s">
        <v>146</v>
      </c>
      <c r="AU478" s="161" t="s">
        <v>83</v>
      </c>
      <c r="AV478" s="14" t="s">
        <v>144</v>
      </c>
      <c r="AW478" s="14" t="s">
        <v>29</v>
      </c>
      <c r="AX478" s="14" t="s">
        <v>81</v>
      </c>
      <c r="AY478" s="161" t="s">
        <v>137</v>
      </c>
    </row>
    <row r="479" spans="2:65" s="1" customFormat="1" ht="24.2" customHeight="1">
      <c r="B479" s="32"/>
      <c r="C479" s="174" t="s">
        <v>650</v>
      </c>
      <c r="D479" s="174" t="s">
        <v>275</v>
      </c>
      <c r="E479" s="175" t="s">
        <v>651</v>
      </c>
      <c r="F479" s="176" t="s">
        <v>652</v>
      </c>
      <c r="G479" s="177" t="s">
        <v>152</v>
      </c>
      <c r="H479" s="178">
        <v>46</v>
      </c>
      <c r="I479" s="179"/>
      <c r="J479" s="178">
        <f>ROUND(I479*H479,2)</f>
        <v>0</v>
      </c>
      <c r="K479" s="180"/>
      <c r="L479" s="181"/>
      <c r="M479" s="182" t="s">
        <v>1</v>
      </c>
      <c r="N479" s="183" t="s">
        <v>38</v>
      </c>
      <c r="P479" s="142">
        <f>O479*H479</f>
        <v>0</v>
      </c>
      <c r="Q479" s="142">
        <v>0.02</v>
      </c>
      <c r="R479" s="142">
        <f>Q479*H479</f>
        <v>0.92</v>
      </c>
      <c r="S479" s="142">
        <v>0</v>
      </c>
      <c r="T479" s="143">
        <f>S479*H479</f>
        <v>0</v>
      </c>
      <c r="AR479" s="144" t="s">
        <v>339</v>
      </c>
      <c r="AT479" s="144" t="s">
        <v>275</v>
      </c>
      <c r="AU479" s="144" t="s">
        <v>83</v>
      </c>
      <c r="AY479" s="17" t="s">
        <v>137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7" t="s">
        <v>81</v>
      </c>
      <c r="BK479" s="145">
        <f>ROUND(I479*H479,2)</f>
        <v>0</v>
      </c>
      <c r="BL479" s="17" t="s">
        <v>227</v>
      </c>
      <c r="BM479" s="144" t="s">
        <v>653</v>
      </c>
    </row>
    <row r="480" spans="2:65" s="13" customFormat="1">
      <c r="B480" s="153"/>
      <c r="D480" s="147" t="s">
        <v>146</v>
      </c>
      <c r="F480" s="155" t="s">
        <v>654</v>
      </c>
      <c r="H480" s="156">
        <v>46</v>
      </c>
      <c r="I480" s="157"/>
      <c r="L480" s="153"/>
      <c r="M480" s="158"/>
      <c r="T480" s="159"/>
      <c r="AT480" s="154" t="s">
        <v>146</v>
      </c>
      <c r="AU480" s="154" t="s">
        <v>83</v>
      </c>
      <c r="AV480" s="13" t="s">
        <v>83</v>
      </c>
      <c r="AW480" s="13" t="s">
        <v>4</v>
      </c>
      <c r="AX480" s="13" t="s">
        <v>81</v>
      </c>
      <c r="AY480" s="154" t="s">
        <v>137</v>
      </c>
    </row>
    <row r="481" spans="2:65" s="1" customFormat="1" ht="16.5" customHeight="1">
      <c r="B481" s="32"/>
      <c r="C481" s="133" t="s">
        <v>655</v>
      </c>
      <c r="D481" s="133" t="s">
        <v>140</v>
      </c>
      <c r="E481" s="134" t="s">
        <v>656</v>
      </c>
      <c r="F481" s="135" t="s">
        <v>657</v>
      </c>
      <c r="G481" s="136" t="s">
        <v>173</v>
      </c>
      <c r="H481" s="137">
        <v>18</v>
      </c>
      <c r="I481" s="138"/>
      <c r="J481" s="137">
        <f>ROUND(I481*H481,2)</f>
        <v>0</v>
      </c>
      <c r="K481" s="139"/>
      <c r="L481" s="32"/>
      <c r="M481" s="140" t="s">
        <v>1</v>
      </c>
      <c r="N481" s="141" t="s">
        <v>38</v>
      </c>
      <c r="P481" s="142">
        <f>O481*H481</f>
        <v>0</v>
      </c>
      <c r="Q481" s="142">
        <v>5.5000000000000003E-4</v>
      </c>
      <c r="R481" s="142">
        <f>Q481*H481</f>
        <v>9.9000000000000008E-3</v>
      </c>
      <c r="S481" s="142">
        <v>0</v>
      </c>
      <c r="T481" s="143">
        <f>S481*H481</f>
        <v>0</v>
      </c>
      <c r="AR481" s="144" t="s">
        <v>227</v>
      </c>
      <c r="AT481" s="144" t="s">
        <v>140</v>
      </c>
      <c r="AU481" s="144" t="s">
        <v>83</v>
      </c>
      <c r="AY481" s="17" t="s">
        <v>137</v>
      </c>
      <c r="BE481" s="145">
        <f>IF(N481="základní",J481,0)</f>
        <v>0</v>
      </c>
      <c r="BF481" s="145">
        <f>IF(N481="snížená",J481,0)</f>
        <v>0</v>
      </c>
      <c r="BG481" s="145">
        <f>IF(N481="zákl. přenesená",J481,0)</f>
        <v>0</v>
      </c>
      <c r="BH481" s="145">
        <f>IF(N481="sníž. přenesená",J481,0)</f>
        <v>0</v>
      </c>
      <c r="BI481" s="145">
        <f>IF(N481="nulová",J481,0)</f>
        <v>0</v>
      </c>
      <c r="BJ481" s="17" t="s">
        <v>81</v>
      </c>
      <c r="BK481" s="145">
        <f>ROUND(I481*H481,2)</f>
        <v>0</v>
      </c>
      <c r="BL481" s="17" t="s">
        <v>227</v>
      </c>
      <c r="BM481" s="144" t="s">
        <v>658</v>
      </c>
    </row>
    <row r="482" spans="2:65" s="12" customFormat="1">
      <c r="B482" s="146"/>
      <c r="D482" s="147" t="s">
        <v>146</v>
      </c>
      <c r="E482" s="148" t="s">
        <v>1</v>
      </c>
      <c r="F482" s="149" t="s">
        <v>618</v>
      </c>
      <c r="H482" s="148" t="s">
        <v>1</v>
      </c>
      <c r="I482" s="150"/>
      <c r="L482" s="146"/>
      <c r="M482" s="151"/>
      <c r="T482" s="152"/>
      <c r="AT482" s="148" t="s">
        <v>146</v>
      </c>
      <c r="AU482" s="148" t="s">
        <v>83</v>
      </c>
      <c r="AV482" s="12" t="s">
        <v>81</v>
      </c>
      <c r="AW482" s="12" t="s">
        <v>29</v>
      </c>
      <c r="AX482" s="12" t="s">
        <v>73</v>
      </c>
      <c r="AY482" s="148" t="s">
        <v>137</v>
      </c>
    </row>
    <row r="483" spans="2:65" s="13" customFormat="1">
      <c r="B483" s="153"/>
      <c r="D483" s="147" t="s">
        <v>146</v>
      </c>
      <c r="E483" s="154" t="s">
        <v>1</v>
      </c>
      <c r="F483" s="155" t="s">
        <v>659</v>
      </c>
      <c r="H483" s="156">
        <v>7.2</v>
      </c>
      <c r="I483" s="157"/>
      <c r="L483" s="153"/>
      <c r="M483" s="158"/>
      <c r="T483" s="159"/>
      <c r="AT483" s="154" t="s">
        <v>146</v>
      </c>
      <c r="AU483" s="154" t="s">
        <v>83</v>
      </c>
      <c r="AV483" s="13" t="s">
        <v>83</v>
      </c>
      <c r="AW483" s="13" t="s">
        <v>29</v>
      </c>
      <c r="AX483" s="13" t="s">
        <v>73</v>
      </c>
      <c r="AY483" s="154" t="s">
        <v>137</v>
      </c>
    </row>
    <row r="484" spans="2:65" s="12" customFormat="1">
      <c r="B484" s="146"/>
      <c r="D484" s="147" t="s">
        <v>146</v>
      </c>
      <c r="E484" s="148" t="s">
        <v>1</v>
      </c>
      <c r="F484" s="149" t="s">
        <v>389</v>
      </c>
      <c r="H484" s="148" t="s">
        <v>1</v>
      </c>
      <c r="I484" s="150"/>
      <c r="L484" s="146"/>
      <c r="M484" s="151"/>
      <c r="T484" s="152"/>
      <c r="AT484" s="148" t="s">
        <v>146</v>
      </c>
      <c r="AU484" s="148" t="s">
        <v>83</v>
      </c>
      <c r="AV484" s="12" t="s">
        <v>81</v>
      </c>
      <c r="AW484" s="12" t="s">
        <v>29</v>
      </c>
      <c r="AX484" s="12" t="s">
        <v>73</v>
      </c>
      <c r="AY484" s="148" t="s">
        <v>137</v>
      </c>
    </row>
    <row r="485" spans="2:65" s="13" customFormat="1">
      <c r="B485" s="153"/>
      <c r="D485" s="147" t="s">
        <v>146</v>
      </c>
      <c r="E485" s="154" t="s">
        <v>1</v>
      </c>
      <c r="F485" s="155" t="s">
        <v>660</v>
      </c>
      <c r="H485" s="156">
        <v>7.2</v>
      </c>
      <c r="I485" s="157"/>
      <c r="L485" s="153"/>
      <c r="M485" s="158"/>
      <c r="T485" s="159"/>
      <c r="AT485" s="154" t="s">
        <v>146</v>
      </c>
      <c r="AU485" s="154" t="s">
        <v>83</v>
      </c>
      <c r="AV485" s="13" t="s">
        <v>83</v>
      </c>
      <c r="AW485" s="13" t="s">
        <v>29</v>
      </c>
      <c r="AX485" s="13" t="s">
        <v>73</v>
      </c>
      <c r="AY485" s="154" t="s">
        <v>137</v>
      </c>
    </row>
    <row r="486" spans="2:65" s="12" customFormat="1">
      <c r="B486" s="146"/>
      <c r="D486" s="147" t="s">
        <v>146</v>
      </c>
      <c r="E486" s="148" t="s">
        <v>1</v>
      </c>
      <c r="F486" s="149" t="s">
        <v>648</v>
      </c>
      <c r="H486" s="148" t="s">
        <v>1</v>
      </c>
      <c r="I486" s="150"/>
      <c r="L486" s="146"/>
      <c r="M486" s="151"/>
      <c r="T486" s="152"/>
      <c r="AT486" s="148" t="s">
        <v>146</v>
      </c>
      <c r="AU486" s="148" t="s">
        <v>83</v>
      </c>
      <c r="AV486" s="12" t="s">
        <v>81</v>
      </c>
      <c r="AW486" s="12" t="s">
        <v>29</v>
      </c>
      <c r="AX486" s="12" t="s">
        <v>73</v>
      </c>
      <c r="AY486" s="148" t="s">
        <v>137</v>
      </c>
    </row>
    <row r="487" spans="2:65" s="13" customFormat="1">
      <c r="B487" s="153"/>
      <c r="D487" s="147" t="s">
        <v>146</v>
      </c>
      <c r="E487" s="154" t="s">
        <v>1</v>
      </c>
      <c r="F487" s="155" t="s">
        <v>661</v>
      </c>
      <c r="H487" s="156">
        <v>3.55</v>
      </c>
      <c r="I487" s="157"/>
      <c r="L487" s="153"/>
      <c r="M487" s="158"/>
      <c r="T487" s="159"/>
      <c r="AT487" s="154" t="s">
        <v>146</v>
      </c>
      <c r="AU487" s="154" t="s">
        <v>83</v>
      </c>
      <c r="AV487" s="13" t="s">
        <v>83</v>
      </c>
      <c r="AW487" s="13" t="s">
        <v>29</v>
      </c>
      <c r="AX487" s="13" t="s">
        <v>73</v>
      </c>
      <c r="AY487" s="154" t="s">
        <v>137</v>
      </c>
    </row>
    <row r="488" spans="2:65" s="13" customFormat="1">
      <c r="B488" s="153"/>
      <c r="D488" s="147" t="s">
        <v>146</v>
      </c>
      <c r="E488" s="154" t="s">
        <v>1</v>
      </c>
      <c r="F488" s="155" t="s">
        <v>662</v>
      </c>
      <c r="H488" s="156">
        <v>0.05</v>
      </c>
      <c r="I488" s="157"/>
      <c r="L488" s="153"/>
      <c r="M488" s="158"/>
      <c r="T488" s="159"/>
      <c r="AT488" s="154" t="s">
        <v>146</v>
      </c>
      <c r="AU488" s="154" t="s">
        <v>83</v>
      </c>
      <c r="AV488" s="13" t="s">
        <v>83</v>
      </c>
      <c r="AW488" s="13" t="s">
        <v>29</v>
      </c>
      <c r="AX488" s="13" t="s">
        <v>73</v>
      </c>
      <c r="AY488" s="154" t="s">
        <v>137</v>
      </c>
    </row>
    <row r="489" spans="2:65" s="14" customFormat="1">
      <c r="B489" s="160"/>
      <c r="D489" s="147" t="s">
        <v>146</v>
      </c>
      <c r="E489" s="161" t="s">
        <v>1</v>
      </c>
      <c r="F489" s="162" t="s">
        <v>149</v>
      </c>
      <c r="H489" s="163">
        <v>18</v>
      </c>
      <c r="I489" s="164"/>
      <c r="L489" s="160"/>
      <c r="M489" s="165"/>
      <c r="T489" s="166"/>
      <c r="AT489" s="161" t="s">
        <v>146</v>
      </c>
      <c r="AU489" s="161" t="s">
        <v>83</v>
      </c>
      <c r="AV489" s="14" t="s">
        <v>144</v>
      </c>
      <c r="AW489" s="14" t="s">
        <v>29</v>
      </c>
      <c r="AX489" s="14" t="s">
        <v>81</v>
      </c>
      <c r="AY489" s="161" t="s">
        <v>137</v>
      </c>
    </row>
    <row r="490" spans="2:65" s="1" customFormat="1" ht="21.75" customHeight="1">
      <c r="B490" s="32"/>
      <c r="C490" s="133" t="s">
        <v>663</v>
      </c>
      <c r="D490" s="133" t="s">
        <v>140</v>
      </c>
      <c r="E490" s="134" t="s">
        <v>664</v>
      </c>
      <c r="F490" s="135" t="s">
        <v>665</v>
      </c>
      <c r="G490" s="136" t="s">
        <v>173</v>
      </c>
      <c r="H490" s="137">
        <v>98.1</v>
      </c>
      <c r="I490" s="138"/>
      <c r="J490" s="137">
        <f>ROUND(I490*H490,2)</f>
        <v>0</v>
      </c>
      <c r="K490" s="139"/>
      <c r="L490" s="32"/>
      <c r="M490" s="140" t="s">
        <v>1</v>
      </c>
      <c r="N490" s="141" t="s">
        <v>38</v>
      </c>
      <c r="P490" s="142">
        <f>O490*H490</f>
        <v>0</v>
      </c>
      <c r="Q490" s="142">
        <v>5.0000000000000001E-4</v>
      </c>
      <c r="R490" s="142">
        <f>Q490*H490</f>
        <v>4.9049999999999996E-2</v>
      </c>
      <c r="S490" s="142">
        <v>0</v>
      </c>
      <c r="T490" s="143">
        <f>S490*H490</f>
        <v>0</v>
      </c>
      <c r="AR490" s="144" t="s">
        <v>227</v>
      </c>
      <c r="AT490" s="144" t="s">
        <v>140</v>
      </c>
      <c r="AU490" s="144" t="s">
        <v>83</v>
      </c>
      <c r="AY490" s="17" t="s">
        <v>137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7" t="s">
        <v>81</v>
      </c>
      <c r="BK490" s="145">
        <f>ROUND(I490*H490,2)</f>
        <v>0</v>
      </c>
      <c r="BL490" s="17" t="s">
        <v>227</v>
      </c>
      <c r="BM490" s="144" t="s">
        <v>666</v>
      </c>
    </row>
    <row r="491" spans="2:65" s="12" customFormat="1">
      <c r="B491" s="146"/>
      <c r="D491" s="147" t="s">
        <v>146</v>
      </c>
      <c r="E491" s="148" t="s">
        <v>1</v>
      </c>
      <c r="F491" s="149" t="s">
        <v>667</v>
      </c>
      <c r="H491" s="148" t="s">
        <v>1</v>
      </c>
      <c r="I491" s="150"/>
      <c r="L491" s="146"/>
      <c r="M491" s="151"/>
      <c r="T491" s="152"/>
      <c r="AT491" s="148" t="s">
        <v>146</v>
      </c>
      <c r="AU491" s="148" t="s">
        <v>83</v>
      </c>
      <c r="AV491" s="12" t="s">
        <v>81</v>
      </c>
      <c r="AW491" s="12" t="s">
        <v>29</v>
      </c>
      <c r="AX491" s="12" t="s">
        <v>73</v>
      </c>
      <c r="AY491" s="148" t="s">
        <v>137</v>
      </c>
    </row>
    <row r="492" spans="2:65" s="13" customFormat="1">
      <c r="B492" s="153"/>
      <c r="D492" s="147" t="s">
        <v>146</v>
      </c>
      <c r="E492" s="154" t="s">
        <v>1</v>
      </c>
      <c r="F492" s="155" t="s">
        <v>668</v>
      </c>
      <c r="H492" s="156">
        <v>7.75</v>
      </c>
      <c r="I492" s="157"/>
      <c r="L492" s="153"/>
      <c r="M492" s="158"/>
      <c r="T492" s="159"/>
      <c r="AT492" s="154" t="s">
        <v>146</v>
      </c>
      <c r="AU492" s="154" t="s">
        <v>83</v>
      </c>
      <c r="AV492" s="13" t="s">
        <v>83</v>
      </c>
      <c r="AW492" s="13" t="s">
        <v>29</v>
      </c>
      <c r="AX492" s="13" t="s">
        <v>73</v>
      </c>
      <c r="AY492" s="154" t="s">
        <v>137</v>
      </c>
    </row>
    <row r="493" spans="2:65" s="12" customFormat="1">
      <c r="B493" s="146"/>
      <c r="D493" s="147" t="s">
        <v>146</v>
      </c>
      <c r="E493" s="148" t="s">
        <v>1</v>
      </c>
      <c r="F493" s="149" t="s">
        <v>618</v>
      </c>
      <c r="H493" s="148" t="s">
        <v>1</v>
      </c>
      <c r="I493" s="150"/>
      <c r="L493" s="146"/>
      <c r="M493" s="151"/>
      <c r="T493" s="152"/>
      <c r="AT493" s="148" t="s">
        <v>146</v>
      </c>
      <c r="AU493" s="148" t="s">
        <v>83</v>
      </c>
      <c r="AV493" s="12" t="s">
        <v>81</v>
      </c>
      <c r="AW493" s="12" t="s">
        <v>29</v>
      </c>
      <c r="AX493" s="12" t="s">
        <v>73</v>
      </c>
      <c r="AY493" s="148" t="s">
        <v>137</v>
      </c>
    </row>
    <row r="494" spans="2:65" s="13" customFormat="1">
      <c r="B494" s="153"/>
      <c r="D494" s="147" t="s">
        <v>146</v>
      </c>
      <c r="E494" s="154" t="s">
        <v>1</v>
      </c>
      <c r="F494" s="155" t="s">
        <v>669</v>
      </c>
      <c r="H494" s="156">
        <v>19.04</v>
      </c>
      <c r="I494" s="157"/>
      <c r="L494" s="153"/>
      <c r="M494" s="158"/>
      <c r="T494" s="159"/>
      <c r="AT494" s="154" t="s">
        <v>146</v>
      </c>
      <c r="AU494" s="154" t="s">
        <v>83</v>
      </c>
      <c r="AV494" s="13" t="s">
        <v>83</v>
      </c>
      <c r="AW494" s="13" t="s">
        <v>29</v>
      </c>
      <c r="AX494" s="13" t="s">
        <v>73</v>
      </c>
      <c r="AY494" s="154" t="s">
        <v>137</v>
      </c>
    </row>
    <row r="495" spans="2:65" s="13" customFormat="1">
      <c r="B495" s="153"/>
      <c r="D495" s="147" t="s">
        <v>146</v>
      </c>
      <c r="E495" s="154" t="s">
        <v>1</v>
      </c>
      <c r="F495" s="155" t="s">
        <v>670</v>
      </c>
      <c r="H495" s="156">
        <v>20.04</v>
      </c>
      <c r="I495" s="157"/>
      <c r="L495" s="153"/>
      <c r="M495" s="158"/>
      <c r="T495" s="159"/>
      <c r="AT495" s="154" t="s">
        <v>146</v>
      </c>
      <c r="AU495" s="154" t="s">
        <v>83</v>
      </c>
      <c r="AV495" s="13" t="s">
        <v>83</v>
      </c>
      <c r="AW495" s="13" t="s">
        <v>29</v>
      </c>
      <c r="AX495" s="13" t="s">
        <v>73</v>
      </c>
      <c r="AY495" s="154" t="s">
        <v>137</v>
      </c>
    </row>
    <row r="496" spans="2:65" s="13" customFormat="1">
      <c r="B496" s="153"/>
      <c r="D496" s="147" t="s">
        <v>146</v>
      </c>
      <c r="E496" s="154" t="s">
        <v>1</v>
      </c>
      <c r="F496" s="155" t="s">
        <v>671</v>
      </c>
      <c r="H496" s="156">
        <v>8.1199999999999992</v>
      </c>
      <c r="I496" s="157"/>
      <c r="L496" s="153"/>
      <c r="M496" s="158"/>
      <c r="T496" s="159"/>
      <c r="AT496" s="154" t="s">
        <v>146</v>
      </c>
      <c r="AU496" s="154" t="s">
        <v>83</v>
      </c>
      <c r="AV496" s="13" t="s">
        <v>83</v>
      </c>
      <c r="AW496" s="13" t="s">
        <v>29</v>
      </c>
      <c r="AX496" s="13" t="s">
        <v>73</v>
      </c>
      <c r="AY496" s="154" t="s">
        <v>137</v>
      </c>
    </row>
    <row r="497" spans="2:65" s="12" customFormat="1">
      <c r="B497" s="146"/>
      <c r="D497" s="147" t="s">
        <v>146</v>
      </c>
      <c r="E497" s="148" t="s">
        <v>1</v>
      </c>
      <c r="F497" s="149" t="s">
        <v>643</v>
      </c>
      <c r="H497" s="148" t="s">
        <v>1</v>
      </c>
      <c r="I497" s="150"/>
      <c r="L497" s="146"/>
      <c r="M497" s="151"/>
      <c r="T497" s="152"/>
      <c r="AT497" s="148" t="s">
        <v>146</v>
      </c>
      <c r="AU497" s="148" t="s">
        <v>83</v>
      </c>
      <c r="AV497" s="12" t="s">
        <v>81</v>
      </c>
      <c r="AW497" s="12" t="s">
        <v>29</v>
      </c>
      <c r="AX497" s="12" t="s">
        <v>73</v>
      </c>
      <c r="AY497" s="148" t="s">
        <v>137</v>
      </c>
    </row>
    <row r="498" spans="2:65" s="13" customFormat="1">
      <c r="B498" s="153"/>
      <c r="D498" s="147" t="s">
        <v>146</v>
      </c>
      <c r="E498" s="154" t="s">
        <v>1</v>
      </c>
      <c r="F498" s="155" t="s">
        <v>672</v>
      </c>
      <c r="H498" s="156">
        <v>20.45</v>
      </c>
      <c r="I498" s="157"/>
      <c r="L498" s="153"/>
      <c r="M498" s="158"/>
      <c r="T498" s="159"/>
      <c r="AT498" s="154" t="s">
        <v>146</v>
      </c>
      <c r="AU498" s="154" t="s">
        <v>83</v>
      </c>
      <c r="AV498" s="13" t="s">
        <v>83</v>
      </c>
      <c r="AW498" s="13" t="s">
        <v>29</v>
      </c>
      <c r="AX498" s="13" t="s">
        <v>73</v>
      </c>
      <c r="AY498" s="154" t="s">
        <v>137</v>
      </c>
    </row>
    <row r="499" spans="2:65" s="13" customFormat="1">
      <c r="B499" s="153"/>
      <c r="D499" s="147" t="s">
        <v>146</v>
      </c>
      <c r="E499" s="154" t="s">
        <v>1</v>
      </c>
      <c r="F499" s="155" t="s">
        <v>673</v>
      </c>
      <c r="H499" s="156">
        <v>12.35</v>
      </c>
      <c r="I499" s="157"/>
      <c r="L499" s="153"/>
      <c r="M499" s="158"/>
      <c r="T499" s="159"/>
      <c r="AT499" s="154" t="s">
        <v>146</v>
      </c>
      <c r="AU499" s="154" t="s">
        <v>83</v>
      </c>
      <c r="AV499" s="13" t="s">
        <v>83</v>
      </c>
      <c r="AW499" s="13" t="s">
        <v>29</v>
      </c>
      <c r="AX499" s="13" t="s">
        <v>73</v>
      </c>
      <c r="AY499" s="154" t="s">
        <v>137</v>
      </c>
    </row>
    <row r="500" spans="2:65" s="13" customFormat="1">
      <c r="B500" s="153"/>
      <c r="D500" s="147" t="s">
        <v>146</v>
      </c>
      <c r="E500" s="154" t="s">
        <v>1</v>
      </c>
      <c r="F500" s="155" t="s">
        <v>674</v>
      </c>
      <c r="H500" s="156">
        <v>10.35</v>
      </c>
      <c r="I500" s="157"/>
      <c r="L500" s="153"/>
      <c r="M500" s="158"/>
      <c r="T500" s="159"/>
      <c r="AT500" s="154" t="s">
        <v>146</v>
      </c>
      <c r="AU500" s="154" t="s">
        <v>83</v>
      </c>
      <c r="AV500" s="13" t="s">
        <v>83</v>
      </c>
      <c r="AW500" s="13" t="s">
        <v>29</v>
      </c>
      <c r="AX500" s="13" t="s">
        <v>73</v>
      </c>
      <c r="AY500" s="154" t="s">
        <v>137</v>
      </c>
    </row>
    <row r="501" spans="2:65" s="14" customFormat="1">
      <c r="B501" s="160"/>
      <c r="D501" s="147" t="s">
        <v>146</v>
      </c>
      <c r="E501" s="161" t="s">
        <v>1</v>
      </c>
      <c r="F501" s="162" t="s">
        <v>149</v>
      </c>
      <c r="H501" s="163">
        <v>98.09999999999998</v>
      </c>
      <c r="I501" s="164"/>
      <c r="L501" s="160"/>
      <c r="M501" s="165"/>
      <c r="T501" s="166"/>
      <c r="AT501" s="161" t="s">
        <v>146</v>
      </c>
      <c r="AU501" s="161" t="s">
        <v>83</v>
      </c>
      <c r="AV501" s="14" t="s">
        <v>144</v>
      </c>
      <c r="AW501" s="14" t="s">
        <v>29</v>
      </c>
      <c r="AX501" s="14" t="s">
        <v>81</v>
      </c>
      <c r="AY501" s="161" t="s">
        <v>137</v>
      </c>
    </row>
    <row r="502" spans="2:65" s="1" customFormat="1" ht="24.2" customHeight="1">
      <c r="B502" s="32"/>
      <c r="C502" s="133" t="s">
        <v>675</v>
      </c>
      <c r="D502" s="133" t="s">
        <v>140</v>
      </c>
      <c r="E502" s="134" t="s">
        <v>676</v>
      </c>
      <c r="F502" s="135" t="s">
        <v>677</v>
      </c>
      <c r="G502" s="136" t="s">
        <v>399</v>
      </c>
      <c r="H502" s="137">
        <v>2.6</v>
      </c>
      <c r="I502" s="138"/>
      <c r="J502" s="137">
        <f>ROUND(I502*H502,2)</f>
        <v>0</v>
      </c>
      <c r="K502" s="139"/>
      <c r="L502" s="32"/>
      <c r="M502" s="140" t="s">
        <v>1</v>
      </c>
      <c r="N502" s="141" t="s">
        <v>38</v>
      </c>
      <c r="P502" s="142">
        <f>O502*H502</f>
        <v>0</v>
      </c>
      <c r="Q502" s="142">
        <v>0</v>
      </c>
      <c r="R502" s="142">
        <f>Q502*H502</f>
        <v>0</v>
      </c>
      <c r="S502" s="142">
        <v>0</v>
      </c>
      <c r="T502" s="143">
        <f>S502*H502</f>
        <v>0</v>
      </c>
      <c r="AR502" s="144" t="s">
        <v>227</v>
      </c>
      <c r="AT502" s="144" t="s">
        <v>140</v>
      </c>
      <c r="AU502" s="144" t="s">
        <v>83</v>
      </c>
      <c r="AY502" s="17" t="s">
        <v>137</v>
      </c>
      <c r="BE502" s="145">
        <f>IF(N502="základní",J502,0)</f>
        <v>0</v>
      </c>
      <c r="BF502" s="145">
        <f>IF(N502="snížená",J502,0)</f>
        <v>0</v>
      </c>
      <c r="BG502" s="145">
        <f>IF(N502="zákl. přenesená",J502,0)</f>
        <v>0</v>
      </c>
      <c r="BH502" s="145">
        <f>IF(N502="sníž. přenesená",J502,0)</f>
        <v>0</v>
      </c>
      <c r="BI502" s="145">
        <f>IF(N502="nulová",J502,0)</f>
        <v>0</v>
      </c>
      <c r="BJ502" s="17" t="s">
        <v>81</v>
      </c>
      <c r="BK502" s="145">
        <f>ROUND(I502*H502,2)</f>
        <v>0</v>
      </c>
      <c r="BL502" s="17" t="s">
        <v>227</v>
      </c>
      <c r="BM502" s="144" t="s">
        <v>678</v>
      </c>
    </row>
    <row r="503" spans="2:65" s="1" customFormat="1" ht="24.2" customHeight="1">
      <c r="B503" s="32"/>
      <c r="C503" s="133" t="s">
        <v>679</v>
      </c>
      <c r="D503" s="133" t="s">
        <v>140</v>
      </c>
      <c r="E503" s="134" t="s">
        <v>680</v>
      </c>
      <c r="F503" s="135" t="s">
        <v>681</v>
      </c>
      <c r="G503" s="136" t="s">
        <v>399</v>
      </c>
      <c r="H503" s="137">
        <v>2.6</v>
      </c>
      <c r="I503" s="138"/>
      <c r="J503" s="137">
        <f>ROUND(I503*H503,2)</f>
        <v>0</v>
      </c>
      <c r="K503" s="139"/>
      <c r="L503" s="32"/>
      <c r="M503" s="140" t="s">
        <v>1</v>
      </c>
      <c r="N503" s="141" t="s">
        <v>38</v>
      </c>
      <c r="P503" s="142">
        <f>O503*H503</f>
        <v>0</v>
      </c>
      <c r="Q503" s="142">
        <v>0</v>
      </c>
      <c r="R503" s="142">
        <f>Q503*H503</f>
        <v>0</v>
      </c>
      <c r="S503" s="142">
        <v>0</v>
      </c>
      <c r="T503" s="143">
        <f>S503*H503</f>
        <v>0</v>
      </c>
      <c r="AR503" s="144" t="s">
        <v>227</v>
      </c>
      <c r="AT503" s="144" t="s">
        <v>140</v>
      </c>
      <c r="AU503" s="144" t="s">
        <v>83</v>
      </c>
      <c r="AY503" s="17" t="s">
        <v>137</v>
      </c>
      <c r="BE503" s="145">
        <f>IF(N503="základní",J503,0)</f>
        <v>0</v>
      </c>
      <c r="BF503" s="145">
        <f>IF(N503="snížená",J503,0)</f>
        <v>0</v>
      </c>
      <c r="BG503" s="145">
        <f>IF(N503="zákl. přenesená",J503,0)</f>
        <v>0</v>
      </c>
      <c r="BH503" s="145">
        <f>IF(N503="sníž. přenesená",J503,0)</f>
        <v>0</v>
      </c>
      <c r="BI503" s="145">
        <f>IF(N503="nulová",J503,0)</f>
        <v>0</v>
      </c>
      <c r="BJ503" s="17" t="s">
        <v>81</v>
      </c>
      <c r="BK503" s="145">
        <f>ROUND(I503*H503,2)</f>
        <v>0</v>
      </c>
      <c r="BL503" s="17" t="s">
        <v>227</v>
      </c>
      <c r="BM503" s="144" t="s">
        <v>682</v>
      </c>
    </row>
    <row r="504" spans="2:65" s="11" customFormat="1" ht="22.9" customHeight="1">
      <c r="B504" s="121"/>
      <c r="D504" s="122" t="s">
        <v>72</v>
      </c>
      <c r="E504" s="131" t="s">
        <v>683</v>
      </c>
      <c r="F504" s="131" t="s">
        <v>684</v>
      </c>
      <c r="I504" s="124"/>
      <c r="J504" s="132">
        <f>BK504</f>
        <v>0</v>
      </c>
      <c r="L504" s="121"/>
      <c r="M504" s="126"/>
      <c r="P504" s="127">
        <f>SUM(P505:P548)</f>
        <v>0</v>
      </c>
      <c r="R504" s="127">
        <f>SUM(R505:R548)</f>
        <v>0.78983999999999999</v>
      </c>
      <c r="T504" s="128">
        <f>SUM(T505:T548)</f>
        <v>0.16120000000000001</v>
      </c>
      <c r="AR504" s="122" t="s">
        <v>83</v>
      </c>
      <c r="AT504" s="129" t="s">
        <v>72</v>
      </c>
      <c r="AU504" s="129" t="s">
        <v>81</v>
      </c>
      <c r="AY504" s="122" t="s">
        <v>137</v>
      </c>
      <c r="BK504" s="130">
        <f>SUM(BK505:BK548)</f>
        <v>0</v>
      </c>
    </row>
    <row r="505" spans="2:65" s="1" customFormat="1" ht="24.2" customHeight="1">
      <c r="B505" s="32"/>
      <c r="C505" s="133" t="s">
        <v>685</v>
      </c>
      <c r="D505" s="133" t="s">
        <v>140</v>
      </c>
      <c r="E505" s="134" t="s">
        <v>686</v>
      </c>
      <c r="F505" s="135" t="s">
        <v>687</v>
      </c>
      <c r="G505" s="136" t="s">
        <v>152</v>
      </c>
      <c r="H505" s="137">
        <v>686</v>
      </c>
      <c r="I505" s="138"/>
      <c r="J505" s="137">
        <f>ROUND(I505*H505,2)</f>
        <v>0</v>
      </c>
      <c r="K505" s="139"/>
      <c r="L505" s="32"/>
      <c r="M505" s="140" t="s">
        <v>1</v>
      </c>
      <c r="N505" s="141" t="s">
        <v>38</v>
      </c>
      <c r="P505" s="142">
        <f>O505*H505</f>
        <v>0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AR505" s="144" t="s">
        <v>227</v>
      </c>
      <c r="AT505" s="144" t="s">
        <v>140</v>
      </c>
      <c r="AU505" s="144" t="s">
        <v>83</v>
      </c>
      <c r="AY505" s="17" t="s">
        <v>137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7" t="s">
        <v>81</v>
      </c>
      <c r="BK505" s="145">
        <f>ROUND(I505*H505,2)</f>
        <v>0</v>
      </c>
      <c r="BL505" s="17" t="s">
        <v>227</v>
      </c>
      <c r="BM505" s="144" t="s">
        <v>688</v>
      </c>
    </row>
    <row r="506" spans="2:65" s="12" customFormat="1">
      <c r="B506" s="146"/>
      <c r="D506" s="147" t="s">
        <v>146</v>
      </c>
      <c r="E506" s="148" t="s">
        <v>1</v>
      </c>
      <c r="F506" s="149" t="s">
        <v>689</v>
      </c>
      <c r="H506" s="148" t="s">
        <v>1</v>
      </c>
      <c r="I506" s="150"/>
      <c r="L506" s="146"/>
      <c r="M506" s="151"/>
      <c r="T506" s="152"/>
      <c r="AT506" s="148" t="s">
        <v>146</v>
      </c>
      <c r="AU506" s="148" t="s">
        <v>83</v>
      </c>
      <c r="AV506" s="12" t="s">
        <v>81</v>
      </c>
      <c r="AW506" s="12" t="s">
        <v>29</v>
      </c>
      <c r="AX506" s="12" t="s">
        <v>73</v>
      </c>
      <c r="AY506" s="148" t="s">
        <v>137</v>
      </c>
    </row>
    <row r="507" spans="2:65" s="13" customFormat="1">
      <c r="B507" s="153"/>
      <c r="D507" s="147" t="s">
        <v>146</v>
      </c>
      <c r="E507" s="154" t="s">
        <v>1</v>
      </c>
      <c r="F507" s="155" t="s">
        <v>690</v>
      </c>
      <c r="H507" s="156">
        <v>669.3</v>
      </c>
      <c r="I507" s="157"/>
      <c r="L507" s="153"/>
      <c r="M507" s="158"/>
      <c r="T507" s="159"/>
      <c r="AT507" s="154" t="s">
        <v>146</v>
      </c>
      <c r="AU507" s="154" t="s">
        <v>83</v>
      </c>
      <c r="AV507" s="13" t="s">
        <v>83</v>
      </c>
      <c r="AW507" s="13" t="s">
        <v>29</v>
      </c>
      <c r="AX507" s="13" t="s">
        <v>73</v>
      </c>
      <c r="AY507" s="154" t="s">
        <v>137</v>
      </c>
    </row>
    <row r="508" spans="2:65" s="12" customFormat="1">
      <c r="B508" s="146"/>
      <c r="D508" s="147" t="s">
        <v>146</v>
      </c>
      <c r="E508" s="148" t="s">
        <v>1</v>
      </c>
      <c r="F508" s="149" t="s">
        <v>691</v>
      </c>
      <c r="H508" s="148" t="s">
        <v>1</v>
      </c>
      <c r="I508" s="150"/>
      <c r="L508" s="146"/>
      <c r="M508" s="151"/>
      <c r="T508" s="152"/>
      <c r="AT508" s="148" t="s">
        <v>146</v>
      </c>
      <c r="AU508" s="148" t="s">
        <v>83</v>
      </c>
      <c r="AV508" s="12" t="s">
        <v>81</v>
      </c>
      <c r="AW508" s="12" t="s">
        <v>29</v>
      </c>
      <c r="AX508" s="12" t="s">
        <v>73</v>
      </c>
      <c r="AY508" s="148" t="s">
        <v>137</v>
      </c>
    </row>
    <row r="509" spans="2:65" s="13" customFormat="1">
      <c r="B509" s="153"/>
      <c r="D509" s="147" t="s">
        <v>146</v>
      </c>
      <c r="E509" s="154" t="s">
        <v>1</v>
      </c>
      <c r="F509" s="155" t="s">
        <v>692</v>
      </c>
      <c r="H509" s="156">
        <v>16.7</v>
      </c>
      <c r="I509" s="157"/>
      <c r="L509" s="153"/>
      <c r="M509" s="158"/>
      <c r="T509" s="159"/>
      <c r="AT509" s="154" t="s">
        <v>146</v>
      </c>
      <c r="AU509" s="154" t="s">
        <v>83</v>
      </c>
      <c r="AV509" s="13" t="s">
        <v>83</v>
      </c>
      <c r="AW509" s="13" t="s">
        <v>29</v>
      </c>
      <c r="AX509" s="13" t="s">
        <v>73</v>
      </c>
      <c r="AY509" s="154" t="s">
        <v>137</v>
      </c>
    </row>
    <row r="510" spans="2:65" s="14" customFormat="1">
      <c r="B510" s="160"/>
      <c r="D510" s="147" t="s">
        <v>146</v>
      </c>
      <c r="E510" s="161" t="s">
        <v>1</v>
      </c>
      <c r="F510" s="162" t="s">
        <v>149</v>
      </c>
      <c r="H510" s="163">
        <v>686</v>
      </c>
      <c r="I510" s="164"/>
      <c r="L510" s="160"/>
      <c r="M510" s="165"/>
      <c r="T510" s="166"/>
      <c r="AT510" s="161" t="s">
        <v>146</v>
      </c>
      <c r="AU510" s="161" t="s">
        <v>83</v>
      </c>
      <c r="AV510" s="14" t="s">
        <v>144</v>
      </c>
      <c r="AW510" s="14" t="s">
        <v>29</v>
      </c>
      <c r="AX510" s="14" t="s">
        <v>81</v>
      </c>
      <c r="AY510" s="161" t="s">
        <v>137</v>
      </c>
    </row>
    <row r="511" spans="2:65" s="1" customFormat="1" ht="16.5" customHeight="1">
      <c r="B511" s="32"/>
      <c r="C511" s="133" t="s">
        <v>693</v>
      </c>
      <c r="D511" s="133" t="s">
        <v>140</v>
      </c>
      <c r="E511" s="134" t="s">
        <v>694</v>
      </c>
      <c r="F511" s="135" t="s">
        <v>695</v>
      </c>
      <c r="G511" s="136" t="s">
        <v>152</v>
      </c>
      <c r="H511" s="137">
        <v>520</v>
      </c>
      <c r="I511" s="138"/>
      <c r="J511" s="137">
        <f>ROUND(I511*H511,2)</f>
        <v>0</v>
      </c>
      <c r="K511" s="139"/>
      <c r="L511" s="32"/>
      <c r="M511" s="140" t="s">
        <v>1</v>
      </c>
      <c r="N511" s="141" t="s">
        <v>38</v>
      </c>
      <c r="P511" s="142">
        <f>O511*H511</f>
        <v>0</v>
      </c>
      <c r="Q511" s="142">
        <v>1E-3</v>
      </c>
      <c r="R511" s="142">
        <f>Q511*H511</f>
        <v>0.52</v>
      </c>
      <c r="S511" s="142">
        <v>3.1E-4</v>
      </c>
      <c r="T511" s="143">
        <f>S511*H511</f>
        <v>0.16120000000000001</v>
      </c>
      <c r="AR511" s="144" t="s">
        <v>227</v>
      </c>
      <c r="AT511" s="144" t="s">
        <v>140</v>
      </c>
      <c r="AU511" s="144" t="s">
        <v>83</v>
      </c>
      <c r="AY511" s="17" t="s">
        <v>137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7" t="s">
        <v>81</v>
      </c>
      <c r="BK511" s="145">
        <f>ROUND(I511*H511,2)</f>
        <v>0</v>
      </c>
      <c r="BL511" s="17" t="s">
        <v>227</v>
      </c>
      <c r="BM511" s="144" t="s">
        <v>696</v>
      </c>
    </row>
    <row r="512" spans="2:65" s="12" customFormat="1">
      <c r="B512" s="146"/>
      <c r="D512" s="147" t="s">
        <v>146</v>
      </c>
      <c r="E512" s="148" t="s">
        <v>1</v>
      </c>
      <c r="F512" s="149" t="s">
        <v>697</v>
      </c>
      <c r="H512" s="148" t="s">
        <v>1</v>
      </c>
      <c r="I512" s="150"/>
      <c r="L512" s="146"/>
      <c r="M512" s="151"/>
      <c r="T512" s="152"/>
      <c r="AT512" s="148" t="s">
        <v>146</v>
      </c>
      <c r="AU512" s="148" t="s">
        <v>83</v>
      </c>
      <c r="AV512" s="12" t="s">
        <v>81</v>
      </c>
      <c r="AW512" s="12" t="s">
        <v>29</v>
      </c>
      <c r="AX512" s="12" t="s">
        <v>73</v>
      </c>
      <c r="AY512" s="148" t="s">
        <v>137</v>
      </c>
    </row>
    <row r="513" spans="2:65" s="13" customFormat="1">
      <c r="B513" s="153"/>
      <c r="D513" s="147" t="s">
        <v>146</v>
      </c>
      <c r="E513" s="154" t="s">
        <v>1</v>
      </c>
      <c r="F513" s="155" t="s">
        <v>698</v>
      </c>
      <c r="H513" s="156">
        <v>520</v>
      </c>
      <c r="I513" s="157"/>
      <c r="L513" s="153"/>
      <c r="M513" s="158"/>
      <c r="T513" s="159"/>
      <c r="AT513" s="154" t="s">
        <v>146</v>
      </c>
      <c r="AU513" s="154" t="s">
        <v>83</v>
      </c>
      <c r="AV513" s="13" t="s">
        <v>83</v>
      </c>
      <c r="AW513" s="13" t="s">
        <v>29</v>
      </c>
      <c r="AX513" s="13" t="s">
        <v>73</v>
      </c>
      <c r="AY513" s="154" t="s">
        <v>137</v>
      </c>
    </row>
    <row r="514" spans="2:65" s="14" customFormat="1">
      <c r="B514" s="160"/>
      <c r="D514" s="147" t="s">
        <v>146</v>
      </c>
      <c r="E514" s="161" t="s">
        <v>1</v>
      </c>
      <c r="F514" s="162" t="s">
        <v>149</v>
      </c>
      <c r="H514" s="163">
        <v>520</v>
      </c>
      <c r="I514" s="164"/>
      <c r="L514" s="160"/>
      <c r="M514" s="165"/>
      <c r="T514" s="166"/>
      <c r="AT514" s="161" t="s">
        <v>146</v>
      </c>
      <c r="AU514" s="161" t="s">
        <v>83</v>
      </c>
      <c r="AV514" s="14" t="s">
        <v>144</v>
      </c>
      <c r="AW514" s="14" t="s">
        <v>29</v>
      </c>
      <c r="AX514" s="14" t="s">
        <v>81</v>
      </c>
      <c r="AY514" s="161" t="s">
        <v>137</v>
      </c>
    </row>
    <row r="515" spans="2:65" s="1" customFormat="1" ht="16.5" customHeight="1">
      <c r="B515" s="32"/>
      <c r="C515" s="133" t="s">
        <v>699</v>
      </c>
      <c r="D515" s="133" t="s">
        <v>140</v>
      </c>
      <c r="E515" s="134" t="s">
        <v>700</v>
      </c>
      <c r="F515" s="135" t="s">
        <v>701</v>
      </c>
      <c r="G515" s="136" t="s">
        <v>152</v>
      </c>
      <c r="H515" s="137">
        <v>148</v>
      </c>
      <c r="I515" s="138"/>
      <c r="J515" s="137">
        <f>ROUND(I515*H515,2)</f>
        <v>0</v>
      </c>
      <c r="K515" s="139"/>
      <c r="L515" s="32"/>
      <c r="M515" s="140" t="s">
        <v>1</v>
      </c>
      <c r="N515" s="141" t="s">
        <v>38</v>
      </c>
      <c r="P515" s="142">
        <f>O515*H515</f>
        <v>0</v>
      </c>
      <c r="Q515" s="142">
        <v>0</v>
      </c>
      <c r="R515" s="142">
        <f>Q515*H515</f>
        <v>0</v>
      </c>
      <c r="S515" s="142">
        <v>0</v>
      </c>
      <c r="T515" s="143">
        <f>S515*H515</f>
        <v>0</v>
      </c>
      <c r="AR515" s="144" t="s">
        <v>227</v>
      </c>
      <c r="AT515" s="144" t="s">
        <v>140</v>
      </c>
      <c r="AU515" s="144" t="s">
        <v>83</v>
      </c>
      <c r="AY515" s="17" t="s">
        <v>137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7" t="s">
        <v>81</v>
      </c>
      <c r="BK515" s="145">
        <f>ROUND(I515*H515,2)</f>
        <v>0</v>
      </c>
      <c r="BL515" s="17" t="s">
        <v>227</v>
      </c>
      <c r="BM515" s="144" t="s">
        <v>702</v>
      </c>
    </row>
    <row r="516" spans="2:65" s="13" customFormat="1">
      <c r="B516" s="153"/>
      <c r="D516" s="147" t="s">
        <v>146</v>
      </c>
      <c r="E516" s="154" t="s">
        <v>1</v>
      </c>
      <c r="F516" s="155" t="s">
        <v>703</v>
      </c>
      <c r="H516" s="156">
        <v>135.80000000000001</v>
      </c>
      <c r="I516" s="157"/>
      <c r="L516" s="153"/>
      <c r="M516" s="158"/>
      <c r="T516" s="159"/>
      <c r="AT516" s="154" t="s">
        <v>146</v>
      </c>
      <c r="AU516" s="154" t="s">
        <v>83</v>
      </c>
      <c r="AV516" s="13" t="s">
        <v>83</v>
      </c>
      <c r="AW516" s="13" t="s">
        <v>29</v>
      </c>
      <c r="AX516" s="13" t="s">
        <v>73</v>
      </c>
      <c r="AY516" s="154" t="s">
        <v>137</v>
      </c>
    </row>
    <row r="517" spans="2:65" s="13" customFormat="1">
      <c r="B517" s="153"/>
      <c r="D517" s="147" t="s">
        <v>146</v>
      </c>
      <c r="E517" s="154" t="s">
        <v>1</v>
      </c>
      <c r="F517" s="155" t="s">
        <v>704</v>
      </c>
      <c r="H517" s="156">
        <v>10.92</v>
      </c>
      <c r="I517" s="157"/>
      <c r="L517" s="153"/>
      <c r="M517" s="158"/>
      <c r="T517" s="159"/>
      <c r="AT517" s="154" t="s">
        <v>146</v>
      </c>
      <c r="AU517" s="154" t="s">
        <v>83</v>
      </c>
      <c r="AV517" s="13" t="s">
        <v>83</v>
      </c>
      <c r="AW517" s="13" t="s">
        <v>29</v>
      </c>
      <c r="AX517" s="13" t="s">
        <v>73</v>
      </c>
      <c r="AY517" s="154" t="s">
        <v>137</v>
      </c>
    </row>
    <row r="518" spans="2:65" s="13" customFormat="1">
      <c r="B518" s="153"/>
      <c r="D518" s="147" t="s">
        <v>146</v>
      </c>
      <c r="E518" s="154" t="s">
        <v>1</v>
      </c>
      <c r="F518" s="155" t="s">
        <v>705</v>
      </c>
      <c r="H518" s="156">
        <v>0.8</v>
      </c>
      <c r="I518" s="157"/>
      <c r="L518" s="153"/>
      <c r="M518" s="158"/>
      <c r="T518" s="159"/>
      <c r="AT518" s="154" t="s">
        <v>146</v>
      </c>
      <c r="AU518" s="154" t="s">
        <v>83</v>
      </c>
      <c r="AV518" s="13" t="s">
        <v>83</v>
      </c>
      <c r="AW518" s="13" t="s">
        <v>29</v>
      </c>
      <c r="AX518" s="13" t="s">
        <v>73</v>
      </c>
      <c r="AY518" s="154" t="s">
        <v>137</v>
      </c>
    </row>
    <row r="519" spans="2:65" s="13" customFormat="1">
      <c r="B519" s="153"/>
      <c r="D519" s="147" t="s">
        <v>146</v>
      </c>
      <c r="E519" s="154" t="s">
        <v>1</v>
      </c>
      <c r="F519" s="155" t="s">
        <v>706</v>
      </c>
      <c r="H519" s="156">
        <v>0.48</v>
      </c>
      <c r="I519" s="157"/>
      <c r="L519" s="153"/>
      <c r="M519" s="158"/>
      <c r="T519" s="159"/>
      <c r="AT519" s="154" t="s">
        <v>146</v>
      </c>
      <c r="AU519" s="154" t="s">
        <v>83</v>
      </c>
      <c r="AV519" s="13" t="s">
        <v>83</v>
      </c>
      <c r="AW519" s="13" t="s">
        <v>29</v>
      </c>
      <c r="AX519" s="13" t="s">
        <v>73</v>
      </c>
      <c r="AY519" s="154" t="s">
        <v>137</v>
      </c>
    </row>
    <row r="520" spans="2:65" s="14" customFormat="1">
      <c r="B520" s="160"/>
      <c r="D520" s="147" t="s">
        <v>146</v>
      </c>
      <c r="E520" s="161" t="s">
        <v>1</v>
      </c>
      <c r="F520" s="162" t="s">
        <v>149</v>
      </c>
      <c r="H520" s="163">
        <v>148</v>
      </c>
      <c r="I520" s="164"/>
      <c r="L520" s="160"/>
      <c r="M520" s="165"/>
      <c r="T520" s="166"/>
      <c r="AT520" s="161" t="s">
        <v>146</v>
      </c>
      <c r="AU520" s="161" t="s">
        <v>83</v>
      </c>
      <c r="AV520" s="14" t="s">
        <v>144</v>
      </c>
      <c r="AW520" s="14" t="s">
        <v>29</v>
      </c>
      <c r="AX520" s="14" t="s">
        <v>81</v>
      </c>
      <c r="AY520" s="161" t="s">
        <v>137</v>
      </c>
    </row>
    <row r="521" spans="2:65" s="1" customFormat="1" ht="16.5" customHeight="1">
      <c r="B521" s="32"/>
      <c r="C521" s="174" t="s">
        <v>707</v>
      </c>
      <c r="D521" s="174" t="s">
        <v>275</v>
      </c>
      <c r="E521" s="175" t="s">
        <v>708</v>
      </c>
      <c r="F521" s="176" t="s">
        <v>709</v>
      </c>
      <c r="G521" s="177" t="s">
        <v>152</v>
      </c>
      <c r="H521" s="178">
        <v>155.4</v>
      </c>
      <c r="I521" s="179"/>
      <c r="J521" s="178">
        <f>ROUND(I521*H521,2)</f>
        <v>0</v>
      </c>
      <c r="K521" s="180"/>
      <c r="L521" s="181"/>
      <c r="M521" s="182" t="s">
        <v>1</v>
      </c>
      <c r="N521" s="183" t="s">
        <v>38</v>
      </c>
      <c r="P521" s="142">
        <f>O521*H521</f>
        <v>0</v>
      </c>
      <c r="Q521" s="142">
        <v>0</v>
      </c>
      <c r="R521" s="142">
        <f>Q521*H521</f>
        <v>0</v>
      </c>
      <c r="S521" s="142">
        <v>0</v>
      </c>
      <c r="T521" s="143">
        <f>S521*H521</f>
        <v>0</v>
      </c>
      <c r="AR521" s="144" t="s">
        <v>339</v>
      </c>
      <c r="AT521" s="144" t="s">
        <v>275</v>
      </c>
      <c r="AU521" s="144" t="s">
        <v>83</v>
      </c>
      <c r="AY521" s="17" t="s">
        <v>137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7" t="s">
        <v>81</v>
      </c>
      <c r="BK521" s="145">
        <f>ROUND(I521*H521,2)</f>
        <v>0</v>
      </c>
      <c r="BL521" s="17" t="s">
        <v>227</v>
      </c>
      <c r="BM521" s="144" t="s">
        <v>710</v>
      </c>
    </row>
    <row r="522" spans="2:65" s="13" customFormat="1">
      <c r="B522" s="153"/>
      <c r="D522" s="147" t="s">
        <v>146</v>
      </c>
      <c r="F522" s="155" t="s">
        <v>711</v>
      </c>
      <c r="H522" s="156">
        <v>155.4</v>
      </c>
      <c r="I522" s="157"/>
      <c r="L522" s="153"/>
      <c r="M522" s="158"/>
      <c r="T522" s="159"/>
      <c r="AT522" s="154" t="s">
        <v>146</v>
      </c>
      <c r="AU522" s="154" t="s">
        <v>83</v>
      </c>
      <c r="AV522" s="13" t="s">
        <v>83</v>
      </c>
      <c r="AW522" s="13" t="s">
        <v>4</v>
      </c>
      <c r="AX522" s="13" t="s">
        <v>81</v>
      </c>
      <c r="AY522" s="154" t="s">
        <v>137</v>
      </c>
    </row>
    <row r="523" spans="2:65" s="1" customFormat="1" ht="21.75" customHeight="1">
      <c r="B523" s="32"/>
      <c r="C523" s="133" t="s">
        <v>712</v>
      </c>
      <c r="D523" s="133" t="s">
        <v>140</v>
      </c>
      <c r="E523" s="134" t="s">
        <v>713</v>
      </c>
      <c r="F523" s="135" t="s">
        <v>714</v>
      </c>
      <c r="G523" s="136" t="s">
        <v>152</v>
      </c>
      <c r="H523" s="137">
        <v>68</v>
      </c>
      <c r="I523" s="138"/>
      <c r="J523" s="137">
        <f>ROUND(I523*H523,2)</f>
        <v>0</v>
      </c>
      <c r="K523" s="139"/>
      <c r="L523" s="32"/>
      <c r="M523" s="140" t="s">
        <v>1</v>
      </c>
      <c r="N523" s="141" t="s">
        <v>38</v>
      </c>
      <c r="P523" s="142">
        <f>O523*H523</f>
        <v>0</v>
      </c>
      <c r="Q523" s="142">
        <v>0</v>
      </c>
      <c r="R523" s="142">
        <f>Q523*H523</f>
        <v>0</v>
      </c>
      <c r="S523" s="142">
        <v>0</v>
      </c>
      <c r="T523" s="143">
        <f>S523*H523</f>
        <v>0</v>
      </c>
      <c r="AR523" s="144" t="s">
        <v>227</v>
      </c>
      <c r="AT523" s="144" t="s">
        <v>140</v>
      </c>
      <c r="AU523" s="144" t="s">
        <v>83</v>
      </c>
      <c r="AY523" s="17" t="s">
        <v>137</v>
      </c>
      <c r="BE523" s="145">
        <f>IF(N523="základní",J523,0)</f>
        <v>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7" t="s">
        <v>81</v>
      </c>
      <c r="BK523" s="145">
        <f>ROUND(I523*H523,2)</f>
        <v>0</v>
      </c>
      <c r="BL523" s="17" t="s">
        <v>227</v>
      </c>
      <c r="BM523" s="144" t="s">
        <v>715</v>
      </c>
    </row>
    <row r="524" spans="2:65" s="12" customFormat="1">
      <c r="B524" s="146"/>
      <c r="D524" s="147" t="s">
        <v>146</v>
      </c>
      <c r="E524" s="148" t="s">
        <v>1</v>
      </c>
      <c r="F524" s="149" t="s">
        <v>376</v>
      </c>
      <c r="H524" s="148" t="s">
        <v>1</v>
      </c>
      <c r="I524" s="150"/>
      <c r="L524" s="146"/>
      <c r="M524" s="151"/>
      <c r="T524" s="152"/>
      <c r="AT524" s="148" t="s">
        <v>146</v>
      </c>
      <c r="AU524" s="148" t="s">
        <v>83</v>
      </c>
      <c r="AV524" s="12" t="s">
        <v>81</v>
      </c>
      <c r="AW524" s="12" t="s">
        <v>29</v>
      </c>
      <c r="AX524" s="12" t="s">
        <v>73</v>
      </c>
      <c r="AY524" s="148" t="s">
        <v>137</v>
      </c>
    </row>
    <row r="525" spans="2:65" s="13" customFormat="1">
      <c r="B525" s="153"/>
      <c r="D525" s="147" t="s">
        <v>146</v>
      </c>
      <c r="E525" s="154" t="s">
        <v>1</v>
      </c>
      <c r="F525" s="155" t="s">
        <v>716</v>
      </c>
      <c r="H525" s="156">
        <v>13.11</v>
      </c>
      <c r="I525" s="157"/>
      <c r="L525" s="153"/>
      <c r="M525" s="158"/>
      <c r="T525" s="159"/>
      <c r="AT525" s="154" t="s">
        <v>146</v>
      </c>
      <c r="AU525" s="154" t="s">
        <v>83</v>
      </c>
      <c r="AV525" s="13" t="s">
        <v>83</v>
      </c>
      <c r="AW525" s="13" t="s">
        <v>29</v>
      </c>
      <c r="AX525" s="13" t="s">
        <v>73</v>
      </c>
      <c r="AY525" s="154" t="s">
        <v>137</v>
      </c>
    </row>
    <row r="526" spans="2:65" s="12" customFormat="1">
      <c r="B526" s="146"/>
      <c r="D526" s="147" t="s">
        <v>146</v>
      </c>
      <c r="E526" s="148" t="s">
        <v>1</v>
      </c>
      <c r="F526" s="149" t="s">
        <v>378</v>
      </c>
      <c r="H526" s="148" t="s">
        <v>1</v>
      </c>
      <c r="I526" s="150"/>
      <c r="L526" s="146"/>
      <c r="M526" s="151"/>
      <c r="T526" s="152"/>
      <c r="AT526" s="148" t="s">
        <v>146</v>
      </c>
      <c r="AU526" s="148" t="s">
        <v>83</v>
      </c>
      <c r="AV526" s="12" t="s">
        <v>81</v>
      </c>
      <c r="AW526" s="12" t="s">
        <v>29</v>
      </c>
      <c r="AX526" s="12" t="s">
        <v>73</v>
      </c>
      <c r="AY526" s="148" t="s">
        <v>137</v>
      </c>
    </row>
    <row r="527" spans="2:65" s="13" customFormat="1">
      <c r="B527" s="153"/>
      <c r="D527" s="147" t="s">
        <v>146</v>
      </c>
      <c r="E527" s="154" t="s">
        <v>1</v>
      </c>
      <c r="F527" s="155" t="s">
        <v>717</v>
      </c>
      <c r="H527" s="156">
        <v>25.85</v>
      </c>
      <c r="I527" s="157"/>
      <c r="L527" s="153"/>
      <c r="M527" s="158"/>
      <c r="T527" s="159"/>
      <c r="AT527" s="154" t="s">
        <v>146</v>
      </c>
      <c r="AU527" s="154" t="s">
        <v>83</v>
      </c>
      <c r="AV527" s="13" t="s">
        <v>83</v>
      </c>
      <c r="AW527" s="13" t="s">
        <v>29</v>
      </c>
      <c r="AX527" s="13" t="s">
        <v>73</v>
      </c>
      <c r="AY527" s="154" t="s">
        <v>137</v>
      </c>
    </row>
    <row r="528" spans="2:65" s="12" customFormat="1">
      <c r="B528" s="146"/>
      <c r="D528" s="147" t="s">
        <v>146</v>
      </c>
      <c r="E528" s="148" t="s">
        <v>1</v>
      </c>
      <c r="F528" s="149" t="s">
        <v>382</v>
      </c>
      <c r="H528" s="148" t="s">
        <v>1</v>
      </c>
      <c r="I528" s="150"/>
      <c r="L528" s="146"/>
      <c r="M528" s="151"/>
      <c r="T528" s="152"/>
      <c r="AT528" s="148" t="s">
        <v>146</v>
      </c>
      <c r="AU528" s="148" t="s">
        <v>83</v>
      </c>
      <c r="AV528" s="12" t="s">
        <v>81</v>
      </c>
      <c r="AW528" s="12" t="s">
        <v>29</v>
      </c>
      <c r="AX528" s="12" t="s">
        <v>73</v>
      </c>
      <c r="AY528" s="148" t="s">
        <v>137</v>
      </c>
    </row>
    <row r="529" spans="2:65" s="13" customFormat="1">
      <c r="B529" s="153"/>
      <c r="D529" s="147" t="s">
        <v>146</v>
      </c>
      <c r="E529" s="154" t="s">
        <v>1</v>
      </c>
      <c r="F529" s="155" t="s">
        <v>718</v>
      </c>
      <c r="H529" s="156">
        <v>3.2</v>
      </c>
      <c r="I529" s="157"/>
      <c r="L529" s="153"/>
      <c r="M529" s="158"/>
      <c r="T529" s="159"/>
      <c r="AT529" s="154" t="s">
        <v>146</v>
      </c>
      <c r="AU529" s="154" t="s">
        <v>83</v>
      </c>
      <c r="AV529" s="13" t="s">
        <v>83</v>
      </c>
      <c r="AW529" s="13" t="s">
        <v>29</v>
      </c>
      <c r="AX529" s="13" t="s">
        <v>73</v>
      </c>
      <c r="AY529" s="154" t="s">
        <v>137</v>
      </c>
    </row>
    <row r="530" spans="2:65" s="12" customFormat="1">
      <c r="B530" s="146"/>
      <c r="D530" s="147" t="s">
        <v>146</v>
      </c>
      <c r="E530" s="148" t="s">
        <v>1</v>
      </c>
      <c r="F530" s="149" t="s">
        <v>384</v>
      </c>
      <c r="H530" s="148" t="s">
        <v>1</v>
      </c>
      <c r="I530" s="150"/>
      <c r="L530" s="146"/>
      <c r="M530" s="151"/>
      <c r="T530" s="152"/>
      <c r="AT530" s="148" t="s">
        <v>146</v>
      </c>
      <c r="AU530" s="148" t="s">
        <v>83</v>
      </c>
      <c r="AV530" s="12" t="s">
        <v>81</v>
      </c>
      <c r="AW530" s="12" t="s">
        <v>29</v>
      </c>
      <c r="AX530" s="12" t="s">
        <v>73</v>
      </c>
      <c r="AY530" s="148" t="s">
        <v>137</v>
      </c>
    </row>
    <row r="531" spans="2:65" s="13" customFormat="1">
      <c r="B531" s="153"/>
      <c r="D531" s="147" t="s">
        <v>146</v>
      </c>
      <c r="E531" s="154" t="s">
        <v>1</v>
      </c>
      <c r="F531" s="155" t="s">
        <v>719</v>
      </c>
      <c r="H531" s="156">
        <v>17.12</v>
      </c>
      <c r="I531" s="157"/>
      <c r="L531" s="153"/>
      <c r="M531" s="158"/>
      <c r="T531" s="159"/>
      <c r="AT531" s="154" t="s">
        <v>146</v>
      </c>
      <c r="AU531" s="154" t="s">
        <v>83</v>
      </c>
      <c r="AV531" s="13" t="s">
        <v>83</v>
      </c>
      <c r="AW531" s="13" t="s">
        <v>29</v>
      </c>
      <c r="AX531" s="13" t="s">
        <v>73</v>
      </c>
      <c r="AY531" s="154" t="s">
        <v>137</v>
      </c>
    </row>
    <row r="532" spans="2:65" s="12" customFormat="1">
      <c r="B532" s="146"/>
      <c r="D532" s="147" t="s">
        <v>146</v>
      </c>
      <c r="E532" s="148" t="s">
        <v>1</v>
      </c>
      <c r="F532" s="149" t="s">
        <v>389</v>
      </c>
      <c r="H532" s="148" t="s">
        <v>1</v>
      </c>
      <c r="I532" s="150"/>
      <c r="L532" s="146"/>
      <c r="M532" s="151"/>
      <c r="T532" s="152"/>
      <c r="AT532" s="148" t="s">
        <v>146</v>
      </c>
      <c r="AU532" s="148" t="s">
        <v>83</v>
      </c>
      <c r="AV532" s="12" t="s">
        <v>81</v>
      </c>
      <c r="AW532" s="12" t="s">
        <v>29</v>
      </c>
      <c r="AX532" s="12" t="s">
        <v>73</v>
      </c>
      <c r="AY532" s="148" t="s">
        <v>137</v>
      </c>
    </row>
    <row r="533" spans="2:65" s="13" customFormat="1">
      <c r="B533" s="153"/>
      <c r="D533" s="147" t="s">
        <v>146</v>
      </c>
      <c r="E533" s="154" t="s">
        <v>1</v>
      </c>
      <c r="F533" s="155" t="s">
        <v>720</v>
      </c>
      <c r="H533" s="156">
        <v>8.4</v>
      </c>
      <c r="I533" s="157"/>
      <c r="L533" s="153"/>
      <c r="M533" s="158"/>
      <c r="T533" s="159"/>
      <c r="AT533" s="154" t="s">
        <v>146</v>
      </c>
      <c r="AU533" s="154" t="s">
        <v>83</v>
      </c>
      <c r="AV533" s="13" t="s">
        <v>83</v>
      </c>
      <c r="AW533" s="13" t="s">
        <v>29</v>
      </c>
      <c r="AX533" s="13" t="s">
        <v>73</v>
      </c>
      <c r="AY533" s="154" t="s">
        <v>137</v>
      </c>
    </row>
    <row r="534" spans="2:65" s="13" customFormat="1">
      <c r="B534" s="153"/>
      <c r="D534" s="147" t="s">
        <v>146</v>
      </c>
      <c r="E534" s="154" t="s">
        <v>1</v>
      </c>
      <c r="F534" s="155" t="s">
        <v>721</v>
      </c>
      <c r="H534" s="156">
        <v>0.32</v>
      </c>
      <c r="I534" s="157"/>
      <c r="L534" s="153"/>
      <c r="M534" s="158"/>
      <c r="T534" s="159"/>
      <c r="AT534" s="154" t="s">
        <v>146</v>
      </c>
      <c r="AU534" s="154" t="s">
        <v>83</v>
      </c>
      <c r="AV534" s="13" t="s">
        <v>83</v>
      </c>
      <c r="AW534" s="13" t="s">
        <v>29</v>
      </c>
      <c r="AX534" s="13" t="s">
        <v>73</v>
      </c>
      <c r="AY534" s="154" t="s">
        <v>137</v>
      </c>
    </row>
    <row r="535" spans="2:65" s="14" customFormat="1">
      <c r="B535" s="160"/>
      <c r="D535" s="147" t="s">
        <v>146</v>
      </c>
      <c r="E535" s="161" t="s">
        <v>1</v>
      </c>
      <c r="F535" s="162" t="s">
        <v>149</v>
      </c>
      <c r="H535" s="163">
        <v>68</v>
      </c>
      <c r="I535" s="164"/>
      <c r="L535" s="160"/>
      <c r="M535" s="165"/>
      <c r="T535" s="166"/>
      <c r="AT535" s="161" t="s">
        <v>146</v>
      </c>
      <c r="AU535" s="161" t="s">
        <v>83</v>
      </c>
      <c r="AV535" s="14" t="s">
        <v>144</v>
      </c>
      <c r="AW535" s="14" t="s">
        <v>29</v>
      </c>
      <c r="AX535" s="14" t="s">
        <v>81</v>
      </c>
      <c r="AY535" s="161" t="s">
        <v>137</v>
      </c>
    </row>
    <row r="536" spans="2:65" s="1" customFormat="1" ht="16.5" customHeight="1">
      <c r="B536" s="32"/>
      <c r="C536" s="174" t="s">
        <v>722</v>
      </c>
      <c r="D536" s="174" t="s">
        <v>275</v>
      </c>
      <c r="E536" s="175" t="s">
        <v>708</v>
      </c>
      <c r="F536" s="176" t="s">
        <v>709</v>
      </c>
      <c r="G536" s="177" t="s">
        <v>152</v>
      </c>
      <c r="H536" s="178">
        <v>71.400000000000006</v>
      </c>
      <c r="I536" s="179"/>
      <c r="J536" s="178">
        <f>ROUND(I536*H536,2)</f>
        <v>0</v>
      </c>
      <c r="K536" s="180"/>
      <c r="L536" s="181"/>
      <c r="M536" s="182" t="s">
        <v>1</v>
      </c>
      <c r="N536" s="183" t="s">
        <v>38</v>
      </c>
      <c r="P536" s="142">
        <f>O536*H536</f>
        <v>0</v>
      </c>
      <c r="Q536" s="142">
        <v>0</v>
      </c>
      <c r="R536" s="142">
        <f>Q536*H536</f>
        <v>0</v>
      </c>
      <c r="S536" s="142">
        <v>0</v>
      </c>
      <c r="T536" s="143">
        <f>S536*H536</f>
        <v>0</v>
      </c>
      <c r="AR536" s="144" t="s">
        <v>339</v>
      </c>
      <c r="AT536" s="144" t="s">
        <v>275</v>
      </c>
      <c r="AU536" s="144" t="s">
        <v>83</v>
      </c>
      <c r="AY536" s="17" t="s">
        <v>137</v>
      </c>
      <c r="BE536" s="145">
        <f>IF(N536="základní",J536,0)</f>
        <v>0</v>
      </c>
      <c r="BF536" s="145">
        <f>IF(N536="snížená",J536,0)</f>
        <v>0</v>
      </c>
      <c r="BG536" s="145">
        <f>IF(N536="zákl. přenesená",J536,0)</f>
        <v>0</v>
      </c>
      <c r="BH536" s="145">
        <f>IF(N536="sníž. přenesená",J536,0)</f>
        <v>0</v>
      </c>
      <c r="BI536" s="145">
        <f>IF(N536="nulová",J536,0)</f>
        <v>0</v>
      </c>
      <c r="BJ536" s="17" t="s">
        <v>81</v>
      </c>
      <c r="BK536" s="145">
        <f>ROUND(I536*H536,2)</f>
        <v>0</v>
      </c>
      <c r="BL536" s="17" t="s">
        <v>227</v>
      </c>
      <c r="BM536" s="144" t="s">
        <v>723</v>
      </c>
    </row>
    <row r="537" spans="2:65" s="13" customFormat="1">
      <c r="B537" s="153"/>
      <c r="D537" s="147" t="s">
        <v>146</v>
      </c>
      <c r="F537" s="155" t="s">
        <v>724</v>
      </c>
      <c r="H537" s="156">
        <v>71.400000000000006</v>
      </c>
      <c r="I537" s="157"/>
      <c r="L537" s="153"/>
      <c r="M537" s="158"/>
      <c r="T537" s="159"/>
      <c r="AT537" s="154" t="s">
        <v>146</v>
      </c>
      <c r="AU537" s="154" t="s">
        <v>83</v>
      </c>
      <c r="AV537" s="13" t="s">
        <v>83</v>
      </c>
      <c r="AW537" s="13" t="s">
        <v>4</v>
      </c>
      <c r="AX537" s="13" t="s">
        <v>81</v>
      </c>
      <c r="AY537" s="154" t="s">
        <v>137</v>
      </c>
    </row>
    <row r="538" spans="2:65" s="1" customFormat="1" ht="24.2" customHeight="1">
      <c r="B538" s="32"/>
      <c r="C538" s="133" t="s">
        <v>725</v>
      </c>
      <c r="D538" s="133" t="s">
        <v>140</v>
      </c>
      <c r="E538" s="134" t="s">
        <v>726</v>
      </c>
      <c r="F538" s="135" t="s">
        <v>727</v>
      </c>
      <c r="G538" s="136" t="s">
        <v>152</v>
      </c>
      <c r="H538" s="137">
        <v>577</v>
      </c>
      <c r="I538" s="138"/>
      <c r="J538" s="137">
        <f>ROUND(I538*H538,2)</f>
        <v>0</v>
      </c>
      <c r="K538" s="139"/>
      <c r="L538" s="32"/>
      <c r="M538" s="140" t="s">
        <v>1</v>
      </c>
      <c r="N538" s="141" t="s">
        <v>38</v>
      </c>
      <c r="P538" s="142">
        <f>O538*H538</f>
        <v>0</v>
      </c>
      <c r="Q538" s="142">
        <v>2.0000000000000001E-4</v>
      </c>
      <c r="R538" s="142">
        <f>Q538*H538</f>
        <v>0.1154</v>
      </c>
      <c r="S538" s="142">
        <v>0</v>
      </c>
      <c r="T538" s="143">
        <f>S538*H538</f>
        <v>0</v>
      </c>
      <c r="AR538" s="144" t="s">
        <v>227</v>
      </c>
      <c r="AT538" s="144" t="s">
        <v>140</v>
      </c>
      <c r="AU538" s="144" t="s">
        <v>83</v>
      </c>
      <c r="AY538" s="17" t="s">
        <v>137</v>
      </c>
      <c r="BE538" s="145">
        <f>IF(N538="základní",J538,0)</f>
        <v>0</v>
      </c>
      <c r="BF538" s="145">
        <f>IF(N538="snížená",J538,0)</f>
        <v>0</v>
      </c>
      <c r="BG538" s="145">
        <f>IF(N538="zákl. přenesená",J538,0)</f>
        <v>0</v>
      </c>
      <c r="BH538" s="145">
        <f>IF(N538="sníž. přenesená",J538,0)</f>
        <v>0</v>
      </c>
      <c r="BI538" s="145">
        <f>IF(N538="nulová",J538,0)</f>
        <v>0</v>
      </c>
      <c r="BJ538" s="17" t="s">
        <v>81</v>
      </c>
      <c r="BK538" s="145">
        <f>ROUND(I538*H538,2)</f>
        <v>0</v>
      </c>
      <c r="BL538" s="17" t="s">
        <v>227</v>
      </c>
      <c r="BM538" s="144" t="s">
        <v>728</v>
      </c>
    </row>
    <row r="539" spans="2:65" s="12" customFormat="1">
      <c r="B539" s="146"/>
      <c r="D539" s="147" t="s">
        <v>146</v>
      </c>
      <c r="E539" s="148" t="s">
        <v>1</v>
      </c>
      <c r="F539" s="149" t="s">
        <v>729</v>
      </c>
      <c r="H539" s="148" t="s">
        <v>1</v>
      </c>
      <c r="I539" s="150"/>
      <c r="L539" s="146"/>
      <c r="M539" s="151"/>
      <c r="T539" s="152"/>
      <c r="AT539" s="148" t="s">
        <v>146</v>
      </c>
      <c r="AU539" s="148" t="s">
        <v>83</v>
      </c>
      <c r="AV539" s="12" t="s">
        <v>81</v>
      </c>
      <c r="AW539" s="12" t="s">
        <v>29</v>
      </c>
      <c r="AX539" s="12" t="s">
        <v>73</v>
      </c>
      <c r="AY539" s="148" t="s">
        <v>137</v>
      </c>
    </row>
    <row r="540" spans="2:65" s="13" customFormat="1">
      <c r="B540" s="153"/>
      <c r="D540" s="147" t="s">
        <v>146</v>
      </c>
      <c r="E540" s="154" t="s">
        <v>1</v>
      </c>
      <c r="F540" s="155" t="s">
        <v>730</v>
      </c>
      <c r="H540" s="156">
        <v>577</v>
      </c>
      <c r="I540" s="157"/>
      <c r="L540" s="153"/>
      <c r="M540" s="158"/>
      <c r="T540" s="159"/>
      <c r="AT540" s="154" t="s">
        <v>146</v>
      </c>
      <c r="AU540" s="154" t="s">
        <v>83</v>
      </c>
      <c r="AV540" s="13" t="s">
        <v>83</v>
      </c>
      <c r="AW540" s="13" t="s">
        <v>29</v>
      </c>
      <c r="AX540" s="13" t="s">
        <v>73</v>
      </c>
      <c r="AY540" s="154" t="s">
        <v>137</v>
      </c>
    </row>
    <row r="541" spans="2:65" s="14" customFormat="1">
      <c r="B541" s="160"/>
      <c r="D541" s="147" t="s">
        <v>146</v>
      </c>
      <c r="E541" s="161" t="s">
        <v>1</v>
      </c>
      <c r="F541" s="162" t="s">
        <v>149</v>
      </c>
      <c r="H541" s="163">
        <v>577</v>
      </c>
      <c r="I541" s="164"/>
      <c r="L541" s="160"/>
      <c r="M541" s="165"/>
      <c r="T541" s="166"/>
      <c r="AT541" s="161" t="s">
        <v>146</v>
      </c>
      <c r="AU541" s="161" t="s">
        <v>83</v>
      </c>
      <c r="AV541" s="14" t="s">
        <v>144</v>
      </c>
      <c r="AW541" s="14" t="s">
        <v>29</v>
      </c>
      <c r="AX541" s="14" t="s">
        <v>81</v>
      </c>
      <c r="AY541" s="161" t="s">
        <v>137</v>
      </c>
    </row>
    <row r="542" spans="2:65" s="1" customFormat="1" ht="33" customHeight="1">
      <c r="B542" s="32"/>
      <c r="C542" s="133" t="s">
        <v>731</v>
      </c>
      <c r="D542" s="133" t="s">
        <v>140</v>
      </c>
      <c r="E542" s="134" t="s">
        <v>732</v>
      </c>
      <c r="F542" s="135" t="s">
        <v>733</v>
      </c>
      <c r="G542" s="136" t="s">
        <v>152</v>
      </c>
      <c r="H542" s="137">
        <v>594</v>
      </c>
      <c r="I542" s="138"/>
      <c r="J542" s="137">
        <f>ROUND(I542*H542,2)</f>
        <v>0</v>
      </c>
      <c r="K542" s="139"/>
      <c r="L542" s="32"/>
      <c r="M542" s="140" t="s">
        <v>1</v>
      </c>
      <c r="N542" s="141" t="s">
        <v>38</v>
      </c>
      <c r="P542" s="142">
        <f>O542*H542</f>
        <v>0</v>
      </c>
      <c r="Q542" s="142">
        <v>2.5999999999999998E-4</v>
      </c>
      <c r="R542" s="142">
        <f>Q542*H542</f>
        <v>0.15443999999999999</v>
      </c>
      <c r="S542" s="142">
        <v>0</v>
      </c>
      <c r="T542" s="143">
        <f>S542*H542</f>
        <v>0</v>
      </c>
      <c r="AR542" s="144" t="s">
        <v>227</v>
      </c>
      <c r="AT542" s="144" t="s">
        <v>140</v>
      </c>
      <c r="AU542" s="144" t="s">
        <v>83</v>
      </c>
      <c r="AY542" s="17" t="s">
        <v>137</v>
      </c>
      <c r="BE542" s="145">
        <f>IF(N542="základní",J542,0)</f>
        <v>0</v>
      </c>
      <c r="BF542" s="145">
        <f>IF(N542="snížená",J542,0)</f>
        <v>0</v>
      </c>
      <c r="BG542" s="145">
        <f>IF(N542="zákl. přenesená",J542,0)</f>
        <v>0</v>
      </c>
      <c r="BH542" s="145">
        <f>IF(N542="sníž. přenesená",J542,0)</f>
        <v>0</v>
      </c>
      <c r="BI542" s="145">
        <f>IF(N542="nulová",J542,0)</f>
        <v>0</v>
      </c>
      <c r="BJ542" s="17" t="s">
        <v>81</v>
      </c>
      <c r="BK542" s="145">
        <f>ROUND(I542*H542,2)</f>
        <v>0</v>
      </c>
      <c r="BL542" s="17" t="s">
        <v>227</v>
      </c>
      <c r="BM542" s="144" t="s">
        <v>734</v>
      </c>
    </row>
    <row r="543" spans="2:65" s="12" customFormat="1">
      <c r="B543" s="146"/>
      <c r="D543" s="147" t="s">
        <v>146</v>
      </c>
      <c r="E543" s="148" t="s">
        <v>1</v>
      </c>
      <c r="F543" s="149" t="s">
        <v>729</v>
      </c>
      <c r="H543" s="148" t="s">
        <v>1</v>
      </c>
      <c r="I543" s="150"/>
      <c r="L543" s="146"/>
      <c r="M543" s="151"/>
      <c r="T543" s="152"/>
      <c r="AT543" s="148" t="s">
        <v>146</v>
      </c>
      <c r="AU543" s="148" t="s">
        <v>83</v>
      </c>
      <c r="AV543" s="12" t="s">
        <v>81</v>
      </c>
      <c r="AW543" s="12" t="s">
        <v>29</v>
      </c>
      <c r="AX543" s="12" t="s">
        <v>73</v>
      </c>
      <c r="AY543" s="148" t="s">
        <v>137</v>
      </c>
    </row>
    <row r="544" spans="2:65" s="13" customFormat="1">
      <c r="B544" s="153"/>
      <c r="D544" s="147" t="s">
        <v>146</v>
      </c>
      <c r="E544" s="154" t="s">
        <v>1</v>
      </c>
      <c r="F544" s="155" t="s">
        <v>730</v>
      </c>
      <c r="H544" s="156">
        <v>577</v>
      </c>
      <c r="I544" s="157"/>
      <c r="L544" s="153"/>
      <c r="M544" s="158"/>
      <c r="T544" s="159"/>
      <c r="AT544" s="154" t="s">
        <v>146</v>
      </c>
      <c r="AU544" s="154" t="s">
        <v>83</v>
      </c>
      <c r="AV544" s="13" t="s">
        <v>83</v>
      </c>
      <c r="AW544" s="13" t="s">
        <v>29</v>
      </c>
      <c r="AX544" s="13" t="s">
        <v>73</v>
      </c>
      <c r="AY544" s="154" t="s">
        <v>137</v>
      </c>
    </row>
    <row r="545" spans="2:51" s="12" customFormat="1">
      <c r="B545" s="146"/>
      <c r="D545" s="147" t="s">
        <v>146</v>
      </c>
      <c r="E545" s="148" t="s">
        <v>1</v>
      </c>
      <c r="F545" s="149" t="s">
        <v>735</v>
      </c>
      <c r="H545" s="148" t="s">
        <v>1</v>
      </c>
      <c r="I545" s="150"/>
      <c r="L545" s="146"/>
      <c r="M545" s="151"/>
      <c r="T545" s="152"/>
      <c r="AT545" s="148" t="s">
        <v>146</v>
      </c>
      <c r="AU545" s="148" t="s">
        <v>83</v>
      </c>
      <c r="AV545" s="12" t="s">
        <v>81</v>
      </c>
      <c r="AW545" s="12" t="s">
        <v>29</v>
      </c>
      <c r="AX545" s="12" t="s">
        <v>73</v>
      </c>
      <c r="AY545" s="148" t="s">
        <v>137</v>
      </c>
    </row>
    <row r="546" spans="2:51" s="13" customFormat="1">
      <c r="B546" s="153"/>
      <c r="D546" s="147" t="s">
        <v>146</v>
      </c>
      <c r="E546" s="154" t="s">
        <v>1</v>
      </c>
      <c r="F546" s="155" t="s">
        <v>736</v>
      </c>
      <c r="H546" s="156">
        <v>16.7</v>
      </c>
      <c r="I546" s="157"/>
      <c r="L546" s="153"/>
      <c r="M546" s="158"/>
      <c r="T546" s="159"/>
      <c r="AT546" s="154" t="s">
        <v>146</v>
      </c>
      <c r="AU546" s="154" t="s">
        <v>83</v>
      </c>
      <c r="AV546" s="13" t="s">
        <v>83</v>
      </c>
      <c r="AW546" s="13" t="s">
        <v>29</v>
      </c>
      <c r="AX546" s="13" t="s">
        <v>73</v>
      </c>
      <c r="AY546" s="154" t="s">
        <v>137</v>
      </c>
    </row>
    <row r="547" spans="2:51" s="13" customFormat="1">
      <c r="B547" s="153"/>
      <c r="D547" s="147" t="s">
        <v>146</v>
      </c>
      <c r="E547" s="154" t="s">
        <v>1</v>
      </c>
      <c r="F547" s="155" t="s">
        <v>254</v>
      </c>
      <c r="H547" s="156">
        <v>0.3</v>
      </c>
      <c r="I547" s="157"/>
      <c r="L547" s="153"/>
      <c r="M547" s="158"/>
      <c r="T547" s="159"/>
      <c r="AT547" s="154" t="s">
        <v>146</v>
      </c>
      <c r="AU547" s="154" t="s">
        <v>83</v>
      </c>
      <c r="AV547" s="13" t="s">
        <v>83</v>
      </c>
      <c r="AW547" s="13" t="s">
        <v>29</v>
      </c>
      <c r="AX547" s="13" t="s">
        <v>73</v>
      </c>
      <c r="AY547" s="154" t="s">
        <v>137</v>
      </c>
    </row>
    <row r="548" spans="2:51" s="14" customFormat="1">
      <c r="B548" s="160"/>
      <c r="D548" s="147" t="s">
        <v>146</v>
      </c>
      <c r="E548" s="161" t="s">
        <v>1</v>
      </c>
      <c r="F548" s="162" t="s">
        <v>149</v>
      </c>
      <c r="H548" s="163">
        <v>594</v>
      </c>
      <c r="I548" s="164"/>
      <c r="L548" s="160"/>
      <c r="M548" s="184"/>
      <c r="N548" s="185"/>
      <c r="O548" s="185"/>
      <c r="P548" s="185"/>
      <c r="Q548" s="185"/>
      <c r="R548" s="185"/>
      <c r="S548" s="185"/>
      <c r="T548" s="186"/>
      <c r="AT548" s="161" t="s">
        <v>146</v>
      </c>
      <c r="AU548" s="161" t="s">
        <v>83</v>
      </c>
      <c r="AV548" s="14" t="s">
        <v>144</v>
      </c>
      <c r="AW548" s="14" t="s">
        <v>29</v>
      </c>
      <c r="AX548" s="14" t="s">
        <v>81</v>
      </c>
      <c r="AY548" s="161" t="s">
        <v>137</v>
      </c>
    </row>
    <row r="549" spans="2:51" s="1" customFormat="1" ht="6.95" customHeight="1">
      <c r="B549" s="44"/>
      <c r="C549" s="45"/>
      <c r="D549" s="45"/>
      <c r="E549" s="45"/>
      <c r="F549" s="45"/>
      <c r="G549" s="45"/>
      <c r="H549" s="45"/>
      <c r="I549" s="45"/>
      <c r="J549" s="45"/>
      <c r="K549" s="45"/>
      <c r="L549" s="32"/>
    </row>
  </sheetData>
  <sheetProtection algorithmName="SHA-512" hashValue="TjxYMfbZykgI3IoCQyMu2LATBZvwbT6Gn4dH2qYT7wlFLctNavar+MNbiUXo698MOH6Hf5w5WLA19tlWiLoXFw==" saltValue="Zx84WsLnIXXn4mKpCgLNzIk02ZRvI8SV+r5DVhBBIpSbrDpq7XUzrmC8RtwjDNBS+1kvRYA2wFvVhaoTlp/a1Q==" spinCount="100000" sheet="1" objects="1" scenarios="1" formatColumns="0" formatRows="0" autoFilter="0"/>
  <autoFilter ref="C130:K548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737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5" t="s">
        <v>1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ROUND((SUM(BE130:BE270)),  2)</f>
        <v>0</v>
      </c>
      <c r="I33" s="92">
        <v>0.21</v>
      </c>
      <c r="J33" s="91">
        <f>ROUND(((SUM(BE130:BE270))*I33),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ROUND((SUM(BF130:BF270)),  2)</f>
        <v>0</v>
      </c>
      <c r="I34" s="92">
        <v>0.15</v>
      </c>
      <c r="J34" s="91">
        <f>ROUND(((SUM(BF130:BF270))*I34),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ROUND((SUM(BG130:BG270)),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ROUND((SUM(BH130:BH270)),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ROUND((SUM(BI130:BI270)),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2025-05-02 - Zdravotechnika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J130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107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738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109</v>
      </c>
      <c r="E99" s="110"/>
      <c r="F99" s="110"/>
      <c r="G99" s="110"/>
      <c r="H99" s="110"/>
      <c r="I99" s="110"/>
      <c r="J99" s="111">
        <f>J146</f>
        <v>0</v>
      </c>
      <c r="L99" s="108"/>
    </row>
    <row r="100" spans="2:12" s="9" customFormat="1" ht="19.899999999999999" customHeight="1">
      <c r="B100" s="108"/>
      <c r="D100" s="109" t="s">
        <v>110</v>
      </c>
      <c r="E100" s="110"/>
      <c r="F100" s="110"/>
      <c r="G100" s="110"/>
      <c r="H100" s="110"/>
      <c r="I100" s="110"/>
      <c r="J100" s="111">
        <f>J150</f>
        <v>0</v>
      </c>
      <c r="L100" s="108"/>
    </row>
    <row r="101" spans="2:12" s="9" customFormat="1" ht="19.899999999999999" customHeight="1">
      <c r="B101" s="108"/>
      <c r="D101" s="109" t="s">
        <v>111</v>
      </c>
      <c r="E101" s="110"/>
      <c r="F101" s="110"/>
      <c r="G101" s="110"/>
      <c r="H101" s="110"/>
      <c r="I101" s="110"/>
      <c r="J101" s="111">
        <f>J154</f>
        <v>0</v>
      </c>
      <c r="L101" s="108"/>
    </row>
    <row r="102" spans="2:12" s="9" customFormat="1" ht="19.899999999999999" customHeight="1">
      <c r="B102" s="108"/>
      <c r="D102" s="109" t="s">
        <v>112</v>
      </c>
      <c r="E102" s="110"/>
      <c r="F102" s="110"/>
      <c r="G102" s="110"/>
      <c r="H102" s="110"/>
      <c r="I102" s="110"/>
      <c r="J102" s="111">
        <f>J164</f>
        <v>0</v>
      </c>
      <c r="L102" s="108"/>
    </row>
    <row r="103" spans="2:12" s="9" customFormat="1" ht="19.899999999999999" customHeight="1">
      <c r="B103" s="108"/>
      <c r="D103" s="109" t="s">
        <v>113</v>
      </c>
      <c r="E103" s="110"/>
      <c r="F103" s="110"/>
      <c r="G103" s="110"/>
      <c r="H103" s="110"/>
      <c r="I103" s="110"/>
      <c r="J103" s="111">
        <f>J172</f>
        <v>0</v>
      </c>
      <c r="L103" s="108"/>
    </row>
    <row r="104" spans="2:12" s="8" customFormat="1" ht="24.95" customHeight="1">
      <c r="B104" s="104"/>
      <c r="D104" s="105" t="s">
        <v>114</v>
      </c>
      <c r="E104" s="106"/>
      <c r="F104" s="106"/>
      <c r="G104" s="106"/>
      <c r="H104" s="106"/>
      <c r="I104" s="106"/>
      <c r="J104" s="107">
        <f>J174</f>
        <v>0</v>
      </c>
      <c r="L104" s="104"/>
    </row>
    <row r="105" spans="2:12" s="9" customFormat="1" ht="19.899999999999999" customHeight="1">
      <c r="B105" s="108"/>
      <c r="D105" s="109" t="s">
        <v>739</v>
      </c>
      <c r="E105" s="110"/>
      <c r="F105" s="110"/>
      <c r="G105" s="110"/>
      <c r="H105" s="110"/>
      <c r="I105" s="110"/>
      <c r="J105" s="111">
        <f>J175</f>
        <v>0</v>
      </c>
      <c r="L105" s="108"/>
    </row>
    <row r="106" spans="2:12" s="9" customFormat="1" ht="19.899999999999999" customHeight="1">
      <c r="B106" s="108"/>
      <c r="D106" s="109" t="s">
        <v>740</v>
      </c>
      <c r="E106" s="110"/>
      <c r="F106" s="110"/>
      <c r="G106" s="110"/>
      <c r="H106" s="110"/>
      <c r="I106" s="110"/>
      <c r="J106" s="111">
        <f>J200</f>
        <v>0</v>
      </c>
      <c r="L106" s="108"/>
    </row>
    <row r="107" spans="2:12" s="9" customFormat="1" ht="19.899999999999999" customHeight="1">
      <c r="B107" s="108"/>
      <c r="D107" s="109" t="s">
        <v>741</v>
      </c>
      <c r="E107" s="110"/>
      <c r="F107" s="110"/>
      <c r="G107" s="110"/>
      <c r="H107" s="110"/>
      <c r="I107" s="110"/>
      <c r="J107" s="111">
        <f>J216</f>
        <v>0</v>
      </c>
      <c r="L107" s="108"/>
    </row>
    <row r="108" spans="2:12" s="9" customFormat="1" ht="19.899999999999999" customHeight="1">
      <c r="B108" s="108"/>
      <c r="D108" s="109" t="s">
        <v>742</v>
      </c>
      <c r="E108" s="110"/>
      <c r="F108" s="110"/>
      <c r="G108" s="110"/>
      <c r="H108" s="110"/>
      <c r="I108" s="110"/>
      <c r="J108" s="111">
        <f>J245</f>
        <v>0</v>
      </c>
      <c r="L108" s="108"/>
    </row>
    <row r="109" spans="2:12" s="9" customFormat="1" ht="19.899999999999999" customHeight="1">
      <c r="B109" s="108"/>
      <c r="D109" s="109" t="s">
        <v>743</v>
      </c>
      <c r="E109" s="110"/>
      <c r="F109" s="110"/>
      <c r="G109" s="110"/>
      <c r="H109" s="110"/>
      <c r="I109" s="110"/>
      <c r="J109" s="111">
        <f>J262</f>
        <v>0</v>
      </c>
      <c r="L109" s="108"/>
    </row>
    <row r="110" spans="2:12" s="8" customFormat="1" ht="24.95" customHeight="1">
      <c r="B110" s="104"/>
      <c r="D110" s="105" t="s">
        <v>744</v>
      </c>
      <c r="E110" s="106"/>
      <c r="F110" s="106"/>
      <c r="G110" s="106"/>
      <c r="H110" s="106"/>
      <c r="I110" s="106"/>
      <c r="J110" s="107">
        <f>J267</f>
        <v>0</v>
      </c>
      <c r="L110" s="104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122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15</v>
      </c>
      <c r="L119" s="32"/>
    </row>
    <row r="120" spans="2:12" s="1" customFormat="1" ht="16.5" customHeight="1">
      <c r="B120" s="32"/>
      <c r="E120" s="236" t="str">
        <f>E7</f>
        <v>Ostrov, Staré nám.46,stavební úpravy 1.NP,kavárna Caffíčko</v>
      </c>
      <c r="F120" s="237"/>
      <c r="G120" s="237"/>
      <c r="H120" s="237"/>
      <c r="L120" s="32"/>
    </row>
    <row r="121" spans="2:12" s="1" customFormat="1" ht="12" customHeight="1">
      <c r="B121" s="32"/>
      <c r="C121" s="27" t="s">
        <v>100</v>
      </c>
      <c r="L121" s="32"/>
    </row>
    <row r="122" spans="2:12" s="1" customFormat="1" ht="16.5" customHeight="1">
      <c r="B122" s="32"/>
      <c r="E122" s="199" t="str">
        <f>E9</f>
        <v>2025-05-02 - Zdravotechnika</v>
      </c>
      <c r="F122" s="238"/>
      <c r="G122" s="238"/>
      <c r="H122" s="238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19</v>
      </c>
      <c r="F124" s="25" t="str">
        <f>F12</f>
        <v xml:space="preserve"> </v>
      </c>
      <c r="I124" s="27" t="s">
        <v>21</v>
      </c>
      <c r="J124" s="52" t="str">
        <f>IF(J12="","",J12)</f>
        <v>26. 5. 2025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23</v>
      </c>
      <c r="F126" s="25" t="str">
        <f>E15</f>
        <v xml:space="preserve"> </v>
      </c>
      <c r="I126" s="27" t="s">
        <v>28</v>
      </c>
      <c r="J126" s="30" t="str">
        <f>E21</f>
        <v xml:space="preserve"> </v>
      </c>
      <c r="L126" s="32"/>
    </row>
    <row r="127" spans="2:12" s="1" customFormat="1" ht="15.2" customHeight="1">
      <c r="B127" s="32"/>
      <c r="C127" s="27" t="s">
        <v>26</v>
      </c>
      <c r="F127" s="25" t="str">
        <f>IF(E18="","",E18)</f>
        <v>Vyplň údaj</v>
      </c>
      <c r="I127" s="27" t="s">
        <v>30</v>
      </c>
      <c r="J127" s="30" t="str">
        <f>E24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123</v>
      </c>
      <c r="D129" s="114" t="s">
        <v>58</v>
      </c>
      <c r="E129" s="114" t="s">
        <v>54</v>
      </c>
      <c r="F129" s="114" t="s">
        <v>55</v>
      </c>
      <c r="G129" s="114" t="s">
        <v>124</v>
      </c>
      <c r="H129" s="114" t="s">
        <v>125</v>
      </c>
      <c r="I129" s="114" t="s">
        <v>126</v>
      </c>
      <c r="J129" s="115" t="s">
        <v>104</v>
      </c>
      <c r="K129" s="116" t="s">
        <v>127</v>
      </c>
      <c r="L129" s="112"/>
      <c r="M129" s="59" t="s">
        <v>1</v>
      </c>
      <c r="N129" s="60" t="s">
        <v>37</v>
      </c>
      <c r="O129" s="60" t="s">
        <v>128</v>
      </c>
      <c r="P129" s="60" t="s">
        <v>129</v>
      </c>
      <c r="Q129" s="60" t="s">
        <v>130</v>
      </c>
      <c r="R129" s="60" t="s">
        <v>131</v>
      </c>
      <c r="S129" s="60" t="s">
        <v>132</v>
      </c>
      <c r="T129" s="61" t="s">
        <v>133</v>
      </c>
    </row>
    <row r="130" spans="2:65" s="1" customFormat="1" ht="22.9" customHeight="1">
      <c r="B130" s="32"/>
      <c r="C130" s="64" t="s">
        <v>134</v>
      </c>
      <c r="J130" s="117">
        <f>BK130</f>
        <v>0</v>
      </c>
      <c r="L130" s="32"/>
      <c r="M130" s="62"/>
      <c r="N130" s="53"/>
      <c r="O130" s="53"/>
      <c r="P130" s="118">
        <f>P131+P174+P267</f>
        <v>0</v>
      </c>
      <c r="Q130" s="53"/>
      <c r="R130" s="118">
        <f>R131+R174+R267</f>
        <v>6.9143460000000001</v>
      </c>
      <c r="S130" s="53"/>
      <c r="T130" s="119">
        <f>T131+T174+T267</f>
        <v>2.7572799999999997</v>
      </c>
      <c r="AT130" s="17" t="s">
        <v>72</v>
      </c>
      <c r="AU130" s="17" t="s">
        <v>106</v>
      </c>
      <c r="BK130" s="120">
        <f>BK131+BK174+BK267</f>
        <v>0</v>
      </c>
    </row>
    <row r="131" spans="2:65" s="11" customFormat="1" ht="25.9" customHeight="1">
      <c r="B131" s="121"/>
      <c r="D131" s="122" t="s">
        <v>72</v>
      </c>
      <c r="E131" s="123" t="s">
        <v>135</v>
      </c>
      <c r="F131" s="123" t="s">
        <v>136</v>
      </c>
      <c r="I131" s="124"/>
      <c r="J131" s="125">
        <f>BK131</f>
        <v>0</v>
      </c>
      <c r="L131" s="121"/>
      <c r="M131" s="126"/>
      <c r="P131" s="127">
        <f>P132+P146+P150+P154+P164+P172</f>
        <v>0</v>
      </c>
      <c r="R131" s="127">
        <f>R132+R146+R150+R154+R164+R172</f>
        <v>6.6958359999999999</v>
      </c>
      <c r="T131" s="128">
        <f>T132+T146+T150+T154+T164+T172</f>
        <v>2.6399999999999997</v>
      </c>
      <c r="AR131" s="122" t="s">
        <v>81</v>
      </c>
      <c r="AT131" s="129" t="s">
        <v>72</v>
      </c>
      <c r="AU131" s="129" t="s">
        <v>73</v>
      </c>
      <c r="AY131" s="122" t="s">
        <v>137</v>
      </c>
      <c r="BK131" s="130">
        <f>BK132+BK146+BK150+BK154+BK164+BK172</f>
        <v>0</v>
      </c>
    </row>
    <row r="132" spans="2:65" s="11" customFormat="1" ht="22.9" customHeight="1">
      <c r="B132" s="121"/>
      <c r="D132" s="122" t="s">
        <v>72</v>
      </c>
      <c r="E132" s="131" t="s">
        <v>81</v>
      </c>
      <c r="F132" s="131" t="s">
        <v>745</v>
      </c>
      <c r="I132" s="124"/>
      <c r="J132" s="132">
        <f>BK132</f>
        <v>0</v>
      </c>
      <c r="L132" s="121"/>
      <c r="M132" s="126"/>
      <c r="P132" s="127">
        <f>SUM(P133:P145)</f>
        <v>0</v>
      </c>
      <c r="R132" s="127">
        <f>SUM(R133:R145)</f>
        <v>2.8</v>
      </c>
      <c r="T132" s="128">
        <f>SUM(T133:T145)</f>
        <v>0</v>
      </c>
      <c r="AR132" s="122" t="s">
        <v>81</v>
      </c>
      <c r="AT132" s="129" t="s">
        <v>72</v>
      </c>
      <c r="AU132" s="129" t="s">
        <v>81</v>
      </c>
      <c r="AY132" s="122" t="s">
        <v>137</v>
      </c>
      <c r="BK132" s="130">
        <f>SUM(BK133:BK145)</f>
        <v>0</v>
      </c>
    </row>
    <row r="133" spans="2:65" s="1" customFormat="1" ht="24.2" customHeight="1">
      <c r="B133" s="32"/>
      <c r="C133" s="133" t="s">
        <v>81</v>
      </c>
      <c r="D133" s="133" t="s">
        <v>140</v>
      </c>
      <c r="E133" s="134" t="s">
        <v>746</v>
      </c>
      <c r="F133" s="135" t="s">
        <v>747</v>
      </c>
      <c r="G133" s="136" t="s">
        <v>143</v>
      </c>
      <c r="H133" s="137">
        <v>2</v>
      </c>
      <c r="I133" s="138"/>
      <c r="J133" s="137">
        <f>ROUND(I133*H133,2)</f>
        <v>0</v>
      </c>
      <c r="K133" s="139"/>
      <c r="L133" s="32"/>
      <c r="M133" s="140" t="s">
        <v>1</v>
      </c>
      <c r="N133" s="141" t="s">
        <v>38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144</v>
      </c>
      <c r="AT133" s="144" t="s">
        <v>140</v>
      </c>
      <c r="AU133" s="144" t="s">
        <v>83</v>
      </c>
      <c r="AY133" s="17" t="s">
        <v>137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81</v>
      </c>
      <c r="BK133" s="145">
        <f>ROUND(I133*H133,2)</f>
        <v>0</v>
      </c>
      <c r="BL133" s="17" t="s">
        <v>144</v>
      </c>
      <c r="BM133" s="144" t="s">
        <v>748</v>
      </c>
    </row>
    <row r="134" spans="2:65" s="12" customFormat="1">
      <c r="B134" s="146"/>
      <c r="D134" s="147" t="s">
        <v>146</v>
      </c>
      <c r="E134" s="148" t="s">
        <v>1</v>
      </c>
      <c r="F134" s="149" t="s">
        <v>749</v>
      </c>
      <c r="H134" s="148" t="s">
        <v>1</v>
      </c>
      <c r="I134" s="150"/>
      <c r="L134" s="146"/>
      <c r="M134" s="151"/>
      <c r="T134" s="152"/>
      <c r="AT134" s="148" t="s">
        <v>146</v>
      </c>
      <c r="AU134" s="148" t="s">
        <v>83</v>
      </c>
      <c r="AV134" s="12" t="s">
        <v>81</v>
      </c>
      <c r="AW134" s="12" t="s">
        <v>29</v>
      </c>
      <c r="AX134" s="12" t="s">
        <v>73</v>
      </c>
      <c r="AY134" s="148" t="s">
        <v>137</v>
      </c>
    </row>
    <row r="135" spans="2:65" s="13" customFormat="1">
      <c r="B135" s="153"/>
      <c r="D135" s="147" t="s">
        <v>146</v>
      </c>
      <c r="E135" s="154" t="s">
        <v>1</v>
      </c>
      <c r="F135" s="155" t="s">
        <v>750</v>
      </c>
      <c r="H135" s="156">
        <v>2</v>
      </c>
      <c r="I135" s="157"/>
      <c r="L135" s="153"/>
      <c r="M135" s="158"/>
      <c r="T135" s="159"/>
      <c r="AT135" s="154" t="s">
        <v>146</v>
      </c>
      <c r="AU135" s="154" t="s">
        <v>83</v>
      </c>
      <c r="AV135" s="13" t="s">
        <v>83</v>
      </c>
      <c r="AW135" s="13" t="s">
        <v>29</v>
      </c>
      <c r="AX135" s="13" t="s">
        <v>73</v>
      </c>
      <c r="AY135" s="154" t="s">
        <v>137</v>
      </c>
    </row>
    <row r="136" spans="2:65" s="14" customFormat="1">
      <c r="B136" s="160"/>
      <c r="D136" s="147" t="s">
        <v>146</v>
      </c>
      <c r="E136" s="161" t="s">
        <v>1</v>
      </c>
      <c r="F136" s="162" t="s">
        <v>149</v>
      </c>
      <c r="H136" s="163">
        <v>2</v>
      </c>
      <c r="I136" s="164"/>
      <c r="L136" s="160"/>
      <c r="M136" s="165"/>
      <c r="T136" s="166"/>
      <c r="AT136" s="161" t="s">
        <v>146</v>
      </c>
      <c r="AU136" s="161" t="s">
        <v>83</v>
      </c>
      <c r="AV136" s="14" t="s">
        <v>144</v>
      </c>
      <c r="AW136" s="14" t="s">
        <v>29</v>
      </c>
      <c r="AX136" s="14" t="s">
        <v>81</v>
      </c>
      <c r="AY136" s="161" t="s">
        <v>137</v>
      </c>
    </row>
    <row r="137" spans="2:65" s="1" customFormat="1" ht="37.9" customHeight="1">
      <c r="B137" s="32"/>
      <c r="C137" s="133" t="s">
        <v>83</v>
      </c>
      <c r="D137" s="133" t="s">
        <v>140</v>
      </c>
      <c r="E137" s="134" t="s">
        <v>751</v>
      </c>
      <c r="F137" s="135" t="s">
        <v>752</v>
      </c>
      <c r="G137" s="136" t="s">
        <v>143</v>
      </c>
      <c r="H137" s="137">
        <v>2</v>
      </c>
      <c r="I137" s="138"/>
      <c r="J137" s="137">
        <f>ROUND(I137*H137,2)</f>
        <v>0</v>
      </c>
      <c r="K137" s="139"/>
      <c r="L137" s="32"/>
      <c r="M137" s="140" t="s">
        <v>1</v>
      </c>
      <c r="N137" s="141" t="s">
        <v>38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144</v>
      </c>
      <c r="AT137" s="144" t="s">
        <v>140</v>
      </c>
      <c r="AU137" s="144" t="s">
        <v>83</v>
      </c>
      <c r="AY137" s="17" t="s">
        <v>137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81</v>
      </c>
      <c r="BK137" s="145">
        <f>ROUND(I137*H137,2)</f>
        <v>0</v>
      </c>
      <c r="BL137" s="17" t="s">
        <v>144</v>
      </c>
      <c r="BM137" s="144" t="s">
        <v>753</v>
      </c>
    </row>
    <row r="138" spans="2:65" s="1" customFormat="1" ht="37.9" customHeight="1">
      <c r="B138" s="32"/>
      <c r="C138" s="133" t="s">
        <v>138</v>
      </c>
      <c r="D138" s="133" t="s">
        <v>140</v>
      </c>
      <c r="E138" s="134" t="s">
        <v>754</v>
      </c>
      <c r="F138" s="135" t="s">
        <v>755</v>
      </c>
      <c r="G138" s="136" t="s">
        <v>143</v>
      </c>
      <c r="H138" s="137">
        <v>2</v>
      </c>
      <c r="I138" s="138"/>
      <c r="J138" s="137">
        <f>ROUND(I138*H138,2)</f>
        <v>0</v>
      </c>
      <c r="K138" s="139"/>
      <c r="L138" s="32"/>
      <c r="M138" s="140" t="s">
        <v>1</v>
      </c>
      <c r="N138" s="141" t="s">
        <v>38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144</v>
      </c>
      <c r="AT138" s="144" t="s">
        <v>140</v>
      </c>
      <c r="AU138" s="144" t="s">
        <v>83</v>
      </c>
      <c r="AY138" s="17" t="s">
        <v>137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81</v>
      </c>
      <c r="BK138" s="145">
        <f>ROUND(I138*H138,2)</f>
        <v>0</v>
      </c>
      <c r="BL138" s="17" t="s">
        <v>144</v>
      </c>
      <c r="BM138" s="144" t="s">
        <v>756</v>
      </c>
    </row>
    <row r="139" spans="2:65" s="1" customFormat="1" ht="16.5" customHeight="1">
      <c r="B139" s="32"/>
      <c r="C139" s="133" t="s">
        <v>144</v>
      </c>
      <c r="D139" s="133" t="s">
        <v>140</v>
      </c>
      <c r="E139" s="134" t="s">
        <v>757</v>
      </c>
      <c r="F139" s="135" t="s">
        <v>758</v>
      </c>
      <c r="G139" s="136" t="s">
        <v>143</v>
      </c>
      <c r="H139" s="137">
        <v>2</v>
      </c>
      <c r="I139" s="138"/>
      <c r="J139" s="137">
        <f>ROUND(I139*H139,2)</f>
        <v>0</v>
      </c>
      <c r="K139" s="139"/>
      <c r="L139" s="32"/>
      <c r="M139" s="140" t="s">
        <v>1</v>
      </c>
      <c r="N139" s="141" t="s">
        <v>38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144</v>
      </c>
      <c r="AT139" s="144" t="s">
        <v>140</v>
      </c>
      <c r="AU139" s="144" t="s">
        <v>83</v>
      </c>
      <c r="AY139" s="17" t="s">
        <v>137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81</v>
      </c>
      <c r="BK139" s="145">
        <f>ROUND(I139*H139,2)</f>
        <v>0</v>
      </c>
      <c r="BL139" s="17" t="s">
        <v>144</v>
      </c>
      <c r="BM139" s="144" t="s">
        <v>759</v>
      </c>
    </row>
    <row r="140" spans="2:65" s="1" customFormat="1" ht="33" customHeight="1">
      <c r="B140" s="32"/>
      <c r="C140" s="133" t="s">
        <v>170</v>
      </c>
      <c r="D140" s="133" t="s">
        <v>140</v>
      </c>
      <c r="E140" s="134" t="s">
        <v>760</v>
      </c>
      <c r="F140" s="135" t="s">
        <v>761</v>
      </c>
      <c r="G140" s="136" t="s">
        <v>399</v>
      </c>
      <c r="H140" s="137">
        <v>2</v>
      </c>
      <c r="I140" s="138"/>
      <c r="J140" s="137">
        <f>ROUND(I140*H140,2)</f>
        <v>0</v>
      </c>
      <c r="K140" s="139"/>
      <c r="L140" s="32"/>
      <c r="M140" s="140" t="s">
        <v>1</v>
      </c>
      <c r="N140" s="141" t="s">
        <v>38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144</v>
      </c>
      <c r="AT140" s="144" t="s">
        <v>140</v>
      </c>
      <c r="AU140" s="144" t="s">
        <v>83</v>
      </c>
      <c r="AY140" s="17" t="s">
        <v>137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81</v>
      </c>
      <c r="BK140" s="145">
        <f>ROUND(I140*H140,2)</f>
        <v>0</v>
      </c>
      <c r="BL140" s="17" t="s">
        <v>144</v>
      </c>
      <c r="BM140" s="144" t="s">
        <v>762</v>
      </c>
    </row>
    <row r="141" spans="2:65" s="1" customFormat="1" ht="24.2" customHeight="1">
      <c r="B141" s="32"/>
      <c r="C141" s="133" t="s">
        <v>178</v>
      </c>
      <c r="D141" s="133" t="s">
        <v>140</v>
      </c>
      <c r="E141" s="134" t="s">
        <v>763</v>
      </c>
      <c r="F141" s="135" t="s">
        <v>764</v>
      </c>
      <c r="G141" s="136" t="s">
        <v>143</v>
      </c>
      <c r="H141" s="137">
        <v>1.4</v>
      </c>
      <c r="I141" s="138"/>
      <c r="J141" s="137">
        <f>ROUND(I141*H141,2)</f>
        <v>0</v>
      </c>
      <c r="K141" s="139"/>
      <c r="L141" s="32"/>
      <c r="M141" s="140" t="s">
        <v>1</v>
      </c>
      <c r="N141" s="141" t="s">
        <v>38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144</v>
      </c>
      <c r="AT141" s="144" t="s">
        <v>140</v>
      </c>
      <c r="AU141" s="144" t="s">
        <v>83</v>
      </c>
      <c r="AY141" s="17" t="s">
        <v>137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81</v>
      </c>
      <c r="BK141" s="145">
        <f>ROUND(I141*H141,2)</f>
        <v>0</v>
      </c>
      <c r="BL141" s="17" t="s">
        <v>144</v>
      </c>
      <c r="BM141" s="144" t="s">
        <v>765</v>
      </c>
    </row>
    <row r="142" spans="2:65" s="13" customFormat="1">
      <c r="B142" s="153"/>
      <c r="D142" s="147" t="s">
        <v>146</v>
      </c>
      <c r="E142" s="154" t="s">
        <v>1</v>
      </c>
      <c r="F142" s="155" t="s">
        <v>766</v>
      </c>
      <c r="H142" s="156">
        <v>1.4</v>
      </c>
      <c r="I142" s="157"/>
      <c r="L142" s="153"/>
      <c r="M142" s="158"/>
      <c r="T142" s="159"/>
      <c r="AT142" s="154" t="s">
        <v>146</v>
      </c>
      <c r="AU142" s="154" t="s">
        <v>83</v>
      </c>
      <c r="AV142" s="13" t="s">
        <v>83</v>
      </c>
      <c r="AW142" s="13" t="s">
        <v>29</v>
      </c>
      <c r="AX142" s="13" t="s">
        <v>73</v>
      </c>
      <c r="AY142" s="154" t="s">
        <v>137</v>
      </c>
    </row>
    <row r="143" spans="2:65" s="14" customFormat="1">
      <c r="B143" s="160"/>
      <c r="D143" s="147" t="s">
        <v>146</v>
      </c>
      <c r="E143" s="161" t="s">
        <v>1</v>
      </c>
      <c r="F143" s="162" t="s">
        <v>149</v>
      </c>
      <c r="H143" s="163">
        <v>1.4</v>
      </c>
      <c r="I143" s="164"/>
      <c r="L143" s="160"/>
      <c r="M143" s="165"/>
      <c r="T143" s="166"/>
      <c r="AT143" s="161" t="s">
        <v>146</v>
      </c>
      <c r="AU143" s="161" t="s">
        <v>83</v>
      </c>
      <c r="AV143" s="14" t="s">
        <v>144</v>
      </c>
      <c r="AW143" s="14" t="s">
        <v>29</v>
      </c>
      <c r="AX143" s="14" t="s">
        <v>81</v>
      </c>
      <c r="AY143" s="161" t="s">
        <v>137</v>
      </c>
    </row>
    <row r="144" spans="2:65" s="1" customFormat="1" ht="16.5" customHeight="1">
      <c r="B144" s="32"/>
      <c r="C144" s="174" t="s">
        <v>184</v>
      </c>
      <c r="D144" s="174" t="s">
        <v>275</v>
      </c>
      <c r="E144" s="175" t="s">
        <v>767</v>
      </c>
      <c r="F144" s="176" t="s">
        <v>768</v>
      </c>
      <c r="G144" s="177" t="s">
        <v>399</v>
      </c>
      <c r="H144" s="178">
        <v>2.8</v>
      </c>
      <c r="I144" s="179"/>
      <c r="J144" s="178">
        <f>ROUND(I144*H144,2)</f>
        <v>0</v>
      </c>
      <c r="K144" s="180"/>
      <c r="L144" s="181"/>
      <c r="M144" s="182" t="s">
        <v>1</v>
      </c>
      <c r="N144" s="183" t="s">
        <v>38</v>
      </c>
      <c r="P144" s="142">
        <f>O144*H144</f>
        <v>0</v>
      </c>
      <c r="Q144" s="142">
        <v>1</v>
      </c>
      <c r="R144" s="142">
        <f>Q144*H144</f>
        <v>2.8</v>
      </c>
      <c r="S144" s="142">
        <v>0</v>
      </c>
      <c r="T144" s="143">
        <f>S144*H144</f>
        <v>0</v>
      </c>
      <c r="AR144" s="144" t="s">
        <v>189</v>
      </c>
      <c r="AT144" s="144" t="s">
        <v>275</v>
      </c>
      <c r="AU144" s="144" t="s">
        <v>83</v>
      </c>
      <c r="AY144" s="17" t="s">
        <v>137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81</v>
      </c>
      <c r="BK144" s="145">
        <f>ROUND(I144*H144,2)</f>
        <v>0</v>
      </c>
      <c r="BL144" s="17" t="s">
        <v>144</v>
      </c>
      <c r="BM144" s="144" t="s">
        <v>769</v>
      </c>
    </row>
    <row r="145" spans="2:65" s="13" customFormat="1">
      <c r="B145" s="153"/>
      <c r="D145" s="147" t="s">
        <v>146</v>
      </c>
      <c r="F145" s="155" t="s">
        <v>770</v>
      </c>
      <c r="H145" s="156">
        <v>2.8</v>
      </c>
      <c r="I145" s="157"/>
      <c r="L145" s="153"/>
      <c r="M145" s="158"/>
      <c r="T145" s="159"/>
      <c r="AT145" s="154" t="s">
        <v>146</v>
      </c>
      <c r="AU145" s="154" t="s">
        <v>83</v>
      </c>
      <c r="AV145" s="13" t="s">
        <v>83</v>
      </c>
      <c r="AW145" s="13" t="s">
        <v>4</v>
      </c>
      <c r="AX145" s="13" t="s">
        <v>81</v>
      </c>
      <c r="AY145" s="154" t="s">
        <v>137</v>
      </c>
    </row>
    <row r="146" spans="2:65" s="11" customFormat="1" ht="22.9" customHeight="1">
      <c r="B146" s="121"/>
      <c r="D146" s="122" t="s">
        <v>72</v>
      </c>
      <c r="E146" s="131" t="s">
        <v>144</v>
      </c>
      <c r="F146" s="131" t="s">
        <v>177</v>
      </c>
      <c r="I146" s="124"/>
      <c r="J146" s="132">
        <f>BK146</f>
        <v>0</v>
      </c>
      <c r="L146" s="121"/>
      <c r="M146" s="126"/>
      <c r="P146" s="127">
        <f>SUM(P147:P149)</f>
        <v>0</v>
      </c>
      <c r="R146" s="127">
        <f>SUM(R147:R149)</f>
        <v>1.1344620000000001</v>
      </c>
      <c r="T146" s="128">
        <f>SUM(T147:T149)</f>
        <v>0</v>
      </c>
      <c r="AR146" s="122" t="s">
        <v>81</v>
      </c>
      <c r="AT146" s="129" t="s">
        <v>72</v>
      </c>
      <c r="AU146" s="129" t="s">
        <v>81</v>
      </c>
      <c r="AY146" s="122" t="s">
        <v>137</v>
      </c>
      <c r="BK146" s="130">
        <f>SUM(BK147:BK149)</f>
        <v>0</v>
      </c>
    </row>
    <row r="147" spans="2:65" s="1" customFormat="1" ht="16.5" customHeight="1">
      <c r="B147" s="32"/>
      <c r="C147" s="133" t="s">
        <v>189</v>
      </c>
      <c r="D147" s="133" t="s">
        <v>140</v>
      </c>
      <c r="E147" s="134" t="s">
        <v>771</v>
      </c>
      <c r="F147" s="135" t="s">
        <v>772</v>
      </c>
      <c r="G147" s="136" t="s">
        <v>143</v>
      </c>
      <c r="H147" s="137">
        <v>0.6</v>
      </c>
      <c r="I147" s="138"/>
      <c r="J147" s="137">
        <f>ROUND(I147*H147,2)</f>
        <v>0</v>
      </c>
      <c r="K147" s="139"/>
      <c r="L147" s="32"/>
      <c r="M147" s="140" t="s">
        <v>1</v>
      </c>
      <c r="N147" s="141" t="s">
        <v>38</v>
      </c>
      <c r="P147" s="142">
        <f>O147*H147</f>
        <v>0</v>
      </c>
      <c r="Q147" s="142">
        <v>1.8907700000000001</v>
      </c>
      <c r="R147" s="142">
        <f>Q147*H147</f>
        <v>1.1344620000000001</v>
      </c>
      <c r="S147" s="142">
        <v>0</v>
      </c>
      <c r="T147" s="143">
        <f>S147*H147</f>
        <v>0</v>
      </c>
      <c r="AR147" s="144" t="s">
        <v>144</v>
      </c>
      <c r="AT147" s="144" t="s">
        <v>140</v>
      </c>
      <c r="AU147" s="144" t="s">
        <v>83</v>
      </c>
      <c r="AY147" s="17" t="s">
        <v>137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81</v>
      </c>
      <c r="BK147" s="145">
        <f>ROUND(I147*H147,2)</f>
        <v>0</v>
      </c>
      <c r="BL147" s="17" t="s">
        <v>144</v>
      </c>
      <c r="BM147" s="144" t="s">
        <v>773</v>
      </c>
    </row>
    <row r="148" spans="2:65" s="13" customFormat="1">
      <c r="B148" s="153"/>
      <c r="D148" s="147" t="s">
        <v>146</v>
      </c>
      <c r="E148" s="154" t="s">
        <v>1</v>
      </c>
      <c r="F148" s="155" t="s">
        <v>774</v>
      </c>
      <c r="H148" s="156">
        <v>0.6</v>
      </c>
      <c r="I148" s="157"/>
      <c r="L148" s="153"/>
      <c r="M148" s="158"/>
      <c r="T148" s="159"/>
      <c r="AT148" s="154" t="s">
        <v>146</v>
      </c>
      <c r="AU148" s="154" t="s">
        <v>83</v>
      </c>
      <c r="AV148" s="13" t="s">
        <v>83</v>
      </c>
      <c r="AW148" s="13" t="s">
        <v>29</v>
      </c>
      <c r="AX148" s="13" t="s">
        <v>73</v>
      </c>
      <c r="AY148" s="154" t="s">
        <v>137</v>
      </c>
    </row>
    <row r="149" spans="2:65" s="14" customFormat="1">
      <c r="B149" s="160"/>
      <c r="D149" s="147" t="s">
        <v>146</v>
      </c>
      <c r="E149" s="161" t="s">
        <v>1</v>
      </c>
      <c r="F149" s="162" t="s">
        <v>149</v>
      </c>
      <c r="H149" s="163">
        <v>0.6</v>
      </c>
      <c r="I149" s="164"/>
      <c r="L149" s="160"/>
      <c r="M149" s="165"/>
      <c r="T149" s="166"/>
      <c r="AT149" s="161" t="s">
        <v>146</v>
      </c>
      <c r="AU149" s="161" t="s">
        <v>83</v>
      </c>
      <c r="AV149" s="14" t="s">
        <v>144</v>
      </c>
      <c r="AW149" s="14" t="s">
        <v>29</v>
      </c>
      <c r="AX149" s="14" t="s">
        <v>81</v>
      </c>
      <c r="AY149" s="161" t="s">
        <v>137</v>
      </c>
    </row>
    <row r="150" spans="2:65" s="11" customFormat="1" ht="22.9" customHeight="1">
      <c r="B150" s="121"/>
      <c r="D150" s="122" t="s">
        <v>72</v>
      </c>
      <c r="E150" s="131" t="s">
        <v>178</v>
      </c>
      <c r="F150" s="131" t="s">
        <v>193</v>
      </c>
      <c r="I150" s="124"/>
      <c r="J150" s="132">
        <f>BK150</f>
        <v>0</v>
      </c>
      <c r="L150" s="121"/>
      <c r="M150" s="126"/>
      <c r="P150" s="127">
        <f>SUM(P151:P153)</f>
        <v>0</v>
      </c>
      <c r="R150" s="127">
        <f>SUM(R151:R153)</f>
        <v>2.7612239999999999</v>
      </c>
      <c r="T150" s="128">
        <f>SUM(T151:T153)</f>
        <v>0</v>
      </c>
      <c r="AR150" s="122" t="s">
        <v>81</v>
      </c>
      <c r="AT150" s="129" t="s">
        <v>72</v>
      </c>
      <c r="AU150" s="129" t="s">
        <v>81</v>
      </c>
      <c r="AY150" s="122" t="s">
        <v>137</v>
      </c>
      <c r="BK150" s="130">
        <f>SUM(BK151:BK153)</f>
        <v>0</v>
      </c>
    </row>
    <row r="151" spans="2:65" s="1" customFormat="1" ht="24.2" customHeight="1">
      <c r="B151" s="32"/>
      <c r="C151" s="133" t="s">
        <v>194</v>
      </c>
      <c r="D151" s="133" t="s">
        <v>140</v>
      </c>
      <c r="E151" s="134" t="s">
        <v>775</v>
      </c>
      <c r="F151" s="135" t="s">
        <v>776</v>
      </c>
      <c r="G151" s="136" t="s">
        <v>143</v>
      </c>
      <c r="H151" s="137">
        <v>1.2</v>
      </c>
      <c r="I151" s="138"/>
      <c r="J151" s="137">
        <f>ROUND(I151*H151,2)</f>
        <v>0</v>
      </c>
      <c r="K151" s="139"/>
      <c r="L151" s="32"/>
      <c r="M151" s="140" t="s">
        <v>1</v>
      </c>
      <c r="N151" s="141" t="s">
        <v>38</v>
      </c>
      <c r="P151" s="142">
        <f>O151*H151</f>
        <v>0</v>
      </c>
      <c r="Q151" s="142">
        <v>2.3010199999999998</v>
      </c>
      <c r="R151" s="142">
        <f>Q151*H151</f>
        <v>2.7612239999999999</v>
      </c>
      <c r="S151" s="142">
        <v>0</v>
      </c>
      <c r="T151" s="143">
        <f>S151*H151</f>
        <v>0</v>
      </c>
      <c r="AR151" s="144" t="s">
        <v>144</v>
      </c>
      <c r="AT151" s="144" t="s">
        <v>140</v>
      </c>
      <c r="AU151" s="144" t="s">
        <v>83</v>
      </c>
      <c r="AY151" s="17" t="s">
        <v>137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81</v>
      </c>
      <c r="BK151" s="145">
        <f>ROUND(I151*H151,2)</f>
        <v>0</v>
      </c>
      <c r="BL151" s="17" t="s">
        <v>144</v>
      </c>
      <c r="BM151" s="144" t="s">
        <v>777</v>
      </c>
    </row>
    <row r="152" spans="2:65" s="13" customFormat="1">
      <c r="B152" s="153"/>
      <c r="D152" s="147" t="s">
        <v>146</v>
      </c>
      <c r="E152" s="154" t="s">
        <v>1</v>
      </c>
      <c r="F152" s="155" t="s">
        <v>778</v>
      </c>
      <c r="H152" s="156">
        <v>1.2</v>
      </c>
      <c r="I152" s="157"/>
      <c r="L152" s="153"/>
      <c r="M152" s="158"/>
      <c r="T152" s="159"/>
      <c r="AT152" s="154" t="s">
        <v>146</v>
      </c>
      <c r="AU152" s="154" t="s">
        <v>83</v>
      </c>
      <c r="AV152" s="13" t="s">
        <v>83</v>
      </c>
      <c r="AW152" s="13" t="s">
        <v>29</v>
      </c>
      <c r="AX152" s="13" t="s">
        <v>73</v>
      </c>
      <c r="AY152" s="154" t="s">
        <v>137</v>
      </c>
    </row>
    <row r="153" spans="2:65" s="14" customFormat="1">
      <c r="B153" s="160"/>
      <c r="D153" s="147" t="s">
        <v>146</v>
      </c>
      <c r="E153" s="161" t="s">
        <v>1</v>
      </c>
      <c r="F153" s="162" t="s">
        <v>149</v>
      </c>
      <c r="H153" s="163">
        <v>1.2</v>
      </c>
      <c r="I153" s="164"/>
      <c r="L153" s="160"/>
      <c r="M153" s="165"/>
      <c r="T153" s="166"/>
      <c r="AT153" s="161" t="s">
        <v>146</v>
      </c>
      <c r="AU153" s="161" t="s">
        <v>83</v>
      </c>
      <c r="AV153" s="14" t="s">
        <v>144</v>
      </c>
      <c r="AW153" s="14" t="s">
        <v>29</v>
      </c>
      <c r="AX153" s="14" t="s">
        <v>81</v>
      </c>
      <c r="AY153" s="161" t="s">
        <v>137</v>
      </c>
    </row>
    <row r="154" spans="2:65" s="11" customFormat="1" ht="22.9" customHeight="1">
      <c r="B154" s="121"/>
      <c r="D154" s="122" t="s">
        <v>72</v>
      </c>
      <c r="E154" s="131" t="s">
        <v>194</v>
      </c>
      <c r="F154" s="131" t="s">
        <v>285</v>
      </c>
      <c r="I154" s="124"/>
      <c r="J154" s="132">
        <f>BK154</f>
        <v>0</v>
      </c>
      <c r="L154" s="121"/>
      <c r="M154" s="126"/>
      <c r="P154" s="127">
        <f>SUM(P155:P163)</f>
        <v>0</v>
      </c>
      <c r="R154" s="127">
        <f>SUM(R155:R163)</f>
        <v>1.5000000000000001E-4</v>
      </c>
      <c r="T154" s="128">
        <f>SUM(T155:T163)</f>
        <v>2.6399999999999997</v>
      </c>
      <c r="AR154" s="122" t="s">
        <v>81</v>
      </c>
      <c r="AT154" s="129" t="s">
        <v>72</v>
      </c>
      <c r="AU154" s="129" t="s">
        <v>81</v>
      </c>
      <c r="AY154" s="122" t="s">
        <v>137</v>
      </c>
      <c r="BK154" s="130">
        <f>SUM(BK155:BK163)</f>
        <v>0</v>
      </c>
    </row>
    <row r="155" spans="2:65" s="1" customFormat="1" ht="24.2" customHeight="1">
      <c r="B155" s="32"/>
      <c r="C155" s="133" t="s">
        <v>198</v>
      </c>
      <c r="D155" s="133" t="s">
        <v>140</v>
      </c>
      <c r="E155" s="134" t="s">
        <v>779</v>
      </c>
      <c r="F155" s="135" t="s">
        <v>780</v>
      </c>
      <c r="G155" s="136" t="s">
        <v>173</v>
      </c>
      <c r="H155" s="137">
        <v>7.5</v>
      </c>
      <c r="I155" s="138"/>
      <c r="J155" s="137">
        <f>ROUND(I155*H155,2)</f>
        <v>0</v>
      </c>
      <c r="K155" s="139"/>
      <c r="L155" s="32"/>
      <c r="M155" s="140" t="s">
        <v>1</v>
      </c>
      <c r="N155" s="141" t="s">
        <v>38</v>
      </c>
      <c r="P155" s="142">
        <f>O155*H155</f>
        <v>0</v>
      </c>
      <c r="Q155" s="142">
        <v>0</v>
      </c>
      <c r="R155" s="142">
        <f>Q155*H155</f>
        <v>0</v>
      </c>
      <c r="S155" s="142">
        <v>0.13200000000000001</v>
      </c>
      <c r="T155" s="143">
        <f>S155*H155</f>
        <v>0.99</v>
      </c>
      <c r="AR155" s="144" t="s">
        <v>144</v>
      </c>
      <c r="AT155" s="144" t="s">
        <v>140</v>
      </c>
      <c r="AU155" s="144" t="s">
        <v>83</v>
      </c>
      <c r="AY155" s="17" t="s">
        <v>137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81</v>
      </c>
      <c r="BK155" s="145">
        <f>ROUND(I155*H155,2)</f>
        <v>0</v>
      </c>
      <c r="BL155" s="17" t="s">
        <v>144</v>
      </c>
      <c r="BM155" s="144" t="s">
        <v>781</v>
      </c>
    </row>
    <row r="156" spans="2:65" s="13" customFormat="1">
      <c r="B156" s="153"/>
      <c r="D156" s="147" t="s">
        <v>146</v>
      </c>
      <c r="E156" s="154" t="s">
        <v>1</v>
      </c>
      <c r="F156" s="155" t="s">
        <v>782</v>
      </c>
      <c r="H156" s="156">
        <v>7.5</v>
      </c>
      <c r="I156" s="157"/>
      <c r="L156" s="153"/>
      <c r="M156" s="158"/>
      <c r="T156" s="159"/>
      <c r="AT156" s="154" t="s">
        <v>146</v>
      </c>
      <c r="AU156" s="154" t="s">
        <v>83</v>
      </c>
      <c r="AV156" s="13" t="s">
        <v>83</v>
      </c>
      <c r="AW156" s="13" t="s">
        <v>29</v>
      </c>
      <c r="AX156" s="13" t="s">
        <v>73</v>
      </c>
      <c r="AY156" s="154" t="s">
        <v>137</v>
      </c>
    </row>
    <row r="157" spans="2:65" s="14" customFormat="1">
      <c r="B157" s="160"/>
      <c r="D157" s="147" t="s">
        <v>146</v>
      </c>
      <c r="E157" s="161" t="s">
        <v>1</v>
      </c>
      <c r="F157" s="162" t="s">
        <v>149</v>
      </c>
      <c r="H157" s="163">
        <v>7.5</v>
      </c>
      <c r="I157" s="164"/>
      <c r="L157" s="160"/>
      <c r="M157" s="165"/>
      <c r="T157" s="166"/>
      <c r="AT157" s="161" t="s">
        <v>146</v>
      </c>
      <c r="AU157" s="161" t="s">
        <v>83</v>
      </c>
      <c r="AV157" s="14" t="s">
        <v>144</v>
      </c>
      <c r="AW157" s="14" t="s">
        <v>29</v>
      </c>
      <c r="AX157" s="14" t="s">
        <v>81</v>
      </c>
      <c r="AY157" s="161" t="s">
        <v>137</v>
      </c>
    </row>
    <row r="158" spans="2:65" s="1" customFormat="1" ht="33" customHeight="1">
      <c r="B158" s="32"/>
      <c r="C158" s="133" t="s">
        <v>204</v>
      </c>
      <c r="D158" s="133" t="s">
        <v>140</v>
      </c>
      <c r="E158" s="134" t="s">
        <v>783</v>
      </c>
      <c r="F158" s="135" t="s">
        <v>784</v>
      </c>
      <c r="G158" s="136" t="s">
        <v>173</v>
      </c>
      <c r="H158" s="137">
        <v>37.5</v>
      </c>
      <c r="I158" s="138"/>
      <c r="J158" s="137">
        <f>ROUND(I158*H158,2)</f>
        <v>0</v>
      </c>
      <c r="K158" s="139"/>
      <c r="L158" s="32"/>
      <c r="M158" s="140" t="s">
        <v>1</v>
      </c>
      <c r="N158" s="141" t="s">
        <v>38</v>
      </c>
      <c r="P158" s="142">
        <f>O158*H158</f>
        <v>0</v>
      </c>
      <c r="Q158" s="142">
        <v>0</v>
      </c>
      <c r="R158" s="142">
        <f>Q158*H158</f>
        <v>0</v>
      </c>
      <c r="S158" s="142">
        <v>4.3999999999999997E-2</v>
      </c>
      <c r="T158" s="143">
        <f>S158*H158</f>
        <v>1.65</v>
      </c>
      <c r="AR158" s="144" t="s">
        <v>144</v>
      </c>
      <c r="AT158" s="144" t="s">
        <v>140</v>
      </c>
      <c r="AU158" s="144" t="s">
        <v>83</v>
      </c>
      <c r="AY158" s="17" t="s">
        <v>137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81</v>
      </c>
      <c r="BK158" s="145">
        <f>ROUND(I158*H158,2)</f>
        <v>0</v>
      </c>
      <c r="BL158" s="17" t="s">
        <v>144</v>
      </c>
      <c r="BM158" s="144" t="s">
        <v>785</v>
      </c>
    </row>
    <row r="159" spans="2:65" s="13" customFormat="1">
      <c r="B159" s="153"/>
      <c r="D159" s="147" t="s">
        <v>146</v>
      </c>
      <c r="E159" s="154" t="s">
        <v>1</v>
      </c>
      <c r="F159" s="155" t="s">
        <v>786</v>
      </c>
      <c r="H159" s="156">
        <v>37.5</v>
      </c>
      <c r="I159" s="157"/>
      <c r="L159" s="153"/>
      <c r="M159" s="158"/>
      <c r="T159" s="159"/>
      <c r="AT159" s="154" t="s">
        <v>146</v>
      </c>
      <c r="AU159" s="154" t="s">
        <v>83</v>
      </c>
      <c r="AV159" s="13" t="s">
        <v>83</v>
      </c>
      <c r="AW159" s="13" t="s">
        <v>29</v>
      </c>
      <c r="AX159" s="13" t="s">
        <v>73</v>
      </c>
      <c r="AY159" s="154" t="s">
        <v>137</v>
      </c>
    </row>
    <row r="160" spans="2:65" s="14" customFormat="1">
      <c r="B160" s="160"/>
      <c r="D160" s="147" t="s">
        <v>146</v>
      </c>
      <c r="E160" s="161" t="s">
        <v>1</v>
      </c>
      <c r="F160" s="162" t="s">
        <v>149</v>
      </c>
      <c r="H160" s="163">
        <v>37.5</v>
      </c>
      <c r="I160" s="164"/>
      <c r="L160" s="160"/>
      <c r="M160" s="165"/>
      <c r="T160" s="166"/>
      <c r="AT160" s="161" t="s">
        <v>146</v>
      </c>
      <c r="AU160" s="161" t="s">
        <v>83</v>
      </c>
      <c r="AV160" s="14" t="s">
        <v>144</v>
      </c>
      <c r="AW160" s="14" t="s">
        <v>29</v>
      </c>
      <c r="AX160" s="14" t="s">
        <v>81</v>
      </c>
      <c r="AY160" s="161" t="s">
        <v>137</v>
      </c>
    </row>
    <row r="161" spans="2:65" s="1" customFormat="1" ht="24.2" customHeight="1">
      <c r="B161" s="32"/>
      <c r="C161" s="133" t="s">
        <v>208</v>
      </c>
      <c r="D161" s="133" t="s">
        <v>140</v>
      </c>
      <c r="E161" s="134" t="s">
        <v>787</v>
      </c>
      <c r="F161" s="135" t="s">
        <v>788</v>
      </c>
      <c r="G161" s="136" t="s">
        <v>173</v>
      </c>
      <c r="H161" s="137">
        <v>15</v>
      </c>
      <c r="I161" s="138"/>
      <c r="J161" s="137">
        <f>ROUND(I161*H161,2)</f>
        <v>0</v>
      </c>
      <c r="K161" s="139"/>
      <c r="L161" s="32"/>
      <c r="M161" s="140" t="s">
        <v>1</v>
      </c>
      <c r="N161" s="141" t="s">
        <v>38</v>
      </c>
      <c r="P161" s="142">
        <f>O161*H161</f>
        <v>0</v>
      </c>
      <c r="Q161" s="142">
        <v>1.0000000000000001E-5</v>
      </c>
      <c r="R161" s="142">
        <f>Q161*H161</f>
        <v>1.5000000000000001E-4</v>
      </c>
      <c r="S161" s="142">
        <v>0</v>
      </c>
      <c r="T161" s="143">
        <f>S161*H161</f>
        <v>0</v>
      </c>
      <c r="AR161" s="144" t="s">
        <v>144</v>
      </c>
      <c r="AT161" s="144" t="s">
        <v>140</v>
      </c>
      <c r="AU161" s="144" t="s">
        <v>83</v>
      </c>
      <c r="AY161" s="17" t="s">
        <v>137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81</v>
      </c>
      <c r="BK161" s="145">
        <f>ROUND(I161*H161,2)</f>
        <v>0</v>
      </c>
      <c r="BL161" s="17" t="s">
        <v>144</v>
      </c>
      <c r="BM161" s="144" t="s">
        <v>789</v>
      </c>
    </row>
    <row r="162" spans="2:65" s="13" customFormat="1">
      <c r="B162" s="153"/>
      <c r="D162" s="147" t="s">
        <v>146</v>
      </c>
      <c r="E162" s="154" t="s">
        <v>1</v>
      </c>
      <c r="F162" s="155" t="s">
        <v>790</v>
      </c>
      <c r="H162" s="156">
        <v>15</v>
      </c>
      <c r="I162" s="157"/>
      <c r="L162" s="153"/>
      <c r="M162" s="158"/>
      <c r="T162" s="159"/>
      <c r="AT162" s="154" t="s">
        <v>146</v>
      </c>
      <c r="AU162" s="154" t="s">
        <v>83</v>
      </c>
      <c r="AV162" s="13" t="s">
        <v>83</v>
      </c>
      <c r="AW162" s="13" t="s">
        <v>29</v>
      </c>
      <c r="AX162" s="13" t="s">
        <v>73</v>
      </c>
      <c r="AY162" s="154" t="s">
        <v>137</v>
      </c>
    </row>
    <row r="163" spans="2:65" s="14" customFormat="1">
      <c r="B163" s="160"/>
      <c r="D163" s="147" t="s">
        <v>146</v>
      </c>
      <c r="E163" s="161" t="s">
        <v>1</v>
      </c>
      <c r="F163" s="162" t="s">
        <v>149</v>
      </c>
      <c r="H163" s="163">
        <v>15</v>
      </c>
      <c r="I163" s="164"/>
      <c r="L163" s="160"/>
      <c r="M163" s="165"/>
      <c r="T163" s="166"/>
      <c r="AT163" s="161" t="s">
        <v>146</v>
      </c>
      <c r="AU163" s="161" t="s">
        <v>83</v>
      </c>
      <c r="AV163" s="14" t="s">
        <v>144</v>
      </c>
      <c r="AW163" s="14" t="s">
        <v>29</v>
      </c>
      <c r="AX163" s="14" t="s">
        <v>81</v>
      </c>
      <c r="AY163" s="161" t="s">
        <v>137</v>
      </c>
    </row>
    <row r="164" spans="2:65" s="11" customFormat="1" ht="22.9" customHeight="1">
      <c r="B164" s="121"/>
      <c r="D164" s="122" t="s">
        <v>72</v>
      </c>
      <c r="E164" s="131" t="s">
        <v>394</v>
      </c>
      <c r="F164" s="131" t="s">
        <v>395</v>
      </c>
      <c r="I164" s="124"/>
      <c r="J164" s="132">
        <f>BK164</f>
        <v>0</v>
      </c>
      <c r="L164" s="121"/>
      <c r="M164" s="126"/>
      <c r="P164" s="127">
        <f>SUM(P165:P171)</f>
        <v>0</v>
      </c>
      <c r="R164" s="127">
        <f>SUM(R165:R171)</f>
        <v>0</v>
      </c>
      <c r="T164" s="128">
        <f>SUM(T165:T171)</f>
        <v>0</v>
      </c>
      <c r="AR164" s="122" t="s">
        <v>81</v>
      </c>
      <c r="AT164" s="129" t="s">
        <v>72</v>
      </c>
      <c r="AU164" s="129" t="s">
        <v>81</v>
      </c>
      <c r="AY164" s="122" t="s">
        <v>137</v>
      </c>
      <c r="BK164" s="130">
        <f>SUM(BK165:BK171)</f>
        <v>0</v>
      </c>
    </row>
    <row r="165" spans="2:65" s="1" customFormat="1" ht="24.2" customHeight="1">
      <c r="B165" s="32"/>
      <c r="C165" s="133" t="s">
        <v>213</v>
      </c>
      <c r="D165" s="133" t="s">
        <v>140</v>
      </c>
      <c r="E165" s="134" t="s">
        <v>397</v>
      </c>
      <c r="F165" s="135" t="s">
        <v>398</v>
      </c>
      <c r="G165" s="136" t="s">
        <v>399</v>
      </c>
      <c r="H165" s="137">
        <v>2.76</v>
      </c>
      <c r="I165" s="138"/>
      <c r="J165" s="137">
        <f>ROUND(I165*H165,2)</f>
        <v>0</v>
      </c>
      <c r="K165" s="139"/>
      <c r="L165" s="32"/>
      <c r="M165" s="140" t="s">
        <v>1</v>
      </c>
      <c r="N165" s="141" t="s">
        <v>38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144</v>
      </c>
      <c r="AT165" s="144" t="s">
        <v>140</v>
      </c>
      <c r="AU165" s="144" t="s">
        <v>83</v>
      </c>
      <c r="AY165" s="17" t="s">
        <v>137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81</v>
      </c>
      <c r="BK165" s="145">
        <f>ROUND(I165*H165,2)</f>
        <v>0</v>
      </c>
      <c r="BL165" s="17" t="s">
        <v>144</v>
      </c>
      <c r="BM165" s="144" t="s">
        <v>791</v>
      </c>
    </row>
    <row r="166" spans="2:65" s="1" customFormat="1" ht="24.2" customHeight="1">
      <c r="B166" s="32"/>
      <c r="C166" s="133" t="s">
        <v>218</v>
      </c>
      <c r="D166" s="133" t="s">
        <v>140</v>
      </c>
      <c r="E166" s="134" t="s">
        <v>402</v>
      </c>
      <c r="F166" s="135" t="s">
        <v>403</v>
      </c>
      <c r="G166" s="136" t="s">
        <v>399</v>
      </c>
      <c r="H166" s="137">
        <v>2.76</v>
      </c>
      <c r="I166" s="138"/>
      <c r="J166" s="137">
        <f>ROUND(I166*H166,2)</f>
        <v>0</v>
      </c>
      <c r="K166" s="139"/>
      <c r="L166" s="32"/>
      <c r="M166" s="140" t="s">
        <v>1</v>
      </c>
      <c r="N166" s="141" t="s">
        <v>38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144</v>
      </c>
      <c r="AT166" s="144" t="s">
        <v>140</v>
      </c>
      <c r="AU166" s="144" t="s">
        <v>83</v>
      </c>
      <c r="AY166" s="17" t="s">
        <v>137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81</v>
      </c>
      <c r="BK166" s="145">
        <f>ROUND(I166*H166,2)</f>
        <v>0</v>
      </c>
      <c r="BL166" s="17" t="s">
        <v>144</v>
      </c>
      <c r="BM166" s="144" t="s">
        <v>792</v>
      </c>
    </row>
    <row r="167" spans="2:65" s="1" customFormat="1" ht="24.2" customHeight="1">
      <c r="B167" s="32"/>
      <c r="C167" s="133" t="s">
        <v>8</v>
      </c>
      <c r="D167" s="133" t="s">
        <v>140</v>
      </c>
      <c r="E167" s="134" t="s">
        <v>406</v>
      </c>
      <c r="F167" s="135" t="s">
        <v>407</v>
      </c>
      <c r="G167" s="136" t="s">
        <v>399</v>
      </c>
      <c r="H167" s="137">
        <v>13.8</v>
      </c>
      <c r="I167" s="138"/>
      <c r="J167" s="137">
        <f>ROUND(I167*H167,2)</f>
        <v>0</v>
      </c>
      <c r="K167" s="139"/>
      <c r="L167" s="32"/>
      <c r="M167" s="140" t="s">
        <v>1</v>
      </c>
      <c r="N167" s="141" t="s">
        <v>38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144</v>
      </c>
      <c r="AT167" s="144" t="s">
        <v>140</v>
      </c>
      <c r="AU167" s="144" t="s">
        <v>83</v>
      </c>
      <c r="AY167" s="17" t="s">
        <v>137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81</v>
      </c>
      <c r="BK167" s="145">
        <f>ROUND(I167*H167,2)</f>
        <v>0</v>
      </c>
      <c r="BL167" s="17" t="s">
        <v>144</v>
      </c>
      <c r="BM167" s="144" t="s">
        <v>793</v>
      </c>
    </row>
    <row r="168" spans="2:65" s="12" customFormat="1">
      <c r="B168" s="146"/>
      <c r="D168" s="147" t="s">
        <v>146</v>
      </c>
      <c r="E168" s="148" t="s">
        <v>1</v>
      </c>
      <c r="F168" s="149" t="s">
        <v>409</v>
      </c>
      <c r="H168" s="148" t="s">
        <v>1</v>
      </c>
      <c r="I168" s="150"/>
      <c r="L168" s="146"/>
      <c r="M168" s="151"/>
      <c r="T168" s="152"/>
      <c r="AT168" s="148" t="s">
        <v>146</v>
      </c>
      <c r="AU168" s="148" t="s">
        <v>83</v>
      </c>
      <c r="AV168" s="12" t="s">
        <v>81</v>
      </c>
      <c r="AW168" s="12" t="s">
        <v>29</v>
      </c>
      <c r="AX168" s="12" t="s">
        <v>73</v>
      </c>
      <c r="AY168" s="148" t="s">
        <v>137</v>
      </c>
    </row>
    <row r="169" spans="2:65" s="13" customFormat="1">
      <c r="B169" s="153"/>
      <c r="D169" s="147" t="s">
        <v>146</v>
      </c>
      <c r="E169" s="154" t="s">
        <v>1</v>
      </c>
      <c r="F169" s="155" t="s">
        <v>794</v>
      </c>
      <c r="H169" s="156">
        <v>13.8</v>
      </c>
      <c r="I169" s="157"/>
      <c r="L169" s="153"/>
      <c r="M169" s="158"/>
      <c r="T169" s="159"/>
      <c r="AT169" s="154" t="s">
        <v>146</v>
      </c>
      <c r="AU169" s="154" t="s">
        <v>83</v>
      </c>
      <c r="AV169" s="13" t="s">
        <v>83</v>
      </c>
      <c r="AW169" s="13" t="s">
        <v>29</v>
      </c>
      <c r="AX169" s="13" t="s">
        <v>73</v>
      </c>
      <c r="AY169" s="154" t="s">
        <v>137</v>
      </c>
    </row>
    <row r="170" spans="2:65" s="14" customFormat="1">
      <c r="B170" s="160"/>
      <c r="D170" s="147" t="s">
        <v>146</v>
      </c>
      <c r="E170" s="161" t="s">
        <v>1</v>
      </c>
      <c r="F170" s="162" t="s">
        <v>149</v>
      </c>
      <c r="H170" s="163">
        <v>13.8</v>
      </c>
      <c r="I170" s="164"/>
      <c r="L170" s="160"/>
      <c r="M170" s="165"/>
      <c r="T170" s="166"/>
      <c r="AT170" s="161" t="s">
        <v>146</v>
      </c>
      <c r="AU170" s="161" t="s">
        <v>83</v>
      </c>
      <c r="AV170" s="14" t="s">
        <v>144</v>
      </c>
      <c r="AW170" s="14" t="s">
        <v>29</v>
      </c>
      <c r="AX170" s="14" t="s">
        <v>81</v>
      </c>
      <c r="AY170" s="161" t="s">
        <v>137</v>
      </c>
    </row>
    <row r="171" spans="2:65" s="1" customFormat="1" ht="33" customHeight="1">
      <c r="B171" s="32"/>
      <c r="C171" s="133" t="s">
        <v>227</v>
      </c>
      <c r="D171" s="133" t="s">
        <v>140</v>
      </c>
      <c r="E171" s="134" t="s">
        <v>795</v>
      </c>
      <c r="F171" s="135" t="s">
        <v>796</v>
      </c>
      <c r="G171" s="136" t="s">
        <v>399</v>
      </c>
      <c r="H171" s="137">
        <v>2.76</v>
      </c>
      <c r="I171" s="138"/>
      <c r="J171" s="137">
        <f>ROUND(I171*H171,2)</f>
        <v>0</v>
      </c>
      <c r="K171" s="139"/>
      <c r="L171" s="32"/>
      <c r="M171" s="140" t="s">
        <v>1</v>
      </c>
      <c r="N171" s="141" t="s">
        <v>38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144</v>
      </c>
      <c r="AT171" s="144" t="s">
        <v>140</v>
      </c>
      <c r="AU171" s="144" t="s">
        <v>83</v>
      </c>
      <c r="AY171" s="17" t="s">
        <v>137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81</v>
      </c>
      <c r="BK171" s="145">
        <f>ROUND(I171*H171,2)</f>
        <v>0</v>
      </c>
      <c r="BL171" s="17" t="s">
        <v>144</v>
      </c>
      <c r="BM171" s="144" t="s">
        <v>797</v>
      </c>
    </row>
    <row r="172" spans="2:65" s="11" customFormat="1" ht="22.9" customHeight="1">
      <c r="B172" s="121"/>
      <c r="D172" s="122" t="s">
        <v>72</v>
      </c>
      <c r="E172" s="131" t="s">
        <v>415</v>
      </c>
      <c r="F172" s="131" t="s">
        <v>416</v>
      </c>
      <c r="I172" s="124"/>
      <c r="J172" s="132">
        <f>BK172</f>
        <v>0</v>
      </c>
      <c r="L172" s="121"/>
      <c r="M172" s="126"/>
      <c r="P172" s="127">
        <f>P173</f>
        <v>0</v>
      </c>
      <c r="R172" s="127">
        <f>R173</f>
        <v>0</v>
      </c>
      <c r="T172" s="128">
        <f>T173</f>
        <v>0</v>
      </c>
      <c r="AR172" s="122" t="s">
        <v>81</v>
      </c>
      <c r="AT172" s="129" t="s">
        <v>72</v>
      </c>
      <c r="AU172" s="129" t="s">
        <v>81</v>
      </c>
      <c r="AY172" s="122" t="s">
        <v>137</v>
      </c>
      <c r="BK172" s="130">
        <f>BK173</f>
        <v>0</v>
      </c>
    </row>
    <row r="173" spans="2:65" s="1" customFormat="1" ht="16.5" customHeight="1">
      <c r="B173" s="32"/>
      <c r="C173" s="133" t="s">
        <v>238</v>
      </c>
      <c r="D173" s="133" t="s">
        <v>140</v>
      </c>
      <c r="E173" s="134" t="s">
        <v>418</v>
      </c>
      <c r="F173" s="135" t="s">
        <v>419</v>
      </c>
      <c r="G173" s="136" t="s">
        <v>399</v>
      </c>
      <c r="H173" s="137">
        <v>6.7</v>
      </c>
      <c r="I173" s="138"/>
      <c r="J173" s="137">
        <f>ROUND(I173*H173,2)</f>
        <v>0</v>
      </c>
      <c r="K173" s="139"/>
      <c r="L173" s="32"/>
      <c r="M173" s="140" t="s">
        <v>1</v>
      </c>
      <c r="N173" s="141" t="s">
        <v>38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144</v>
      </c>
      <c r="AT173" s="144" t="s">
        <v>140</v>
      </c>
      <c r="AU173" s="144" t="s">
        <v>83</v>
      </c>
      <c r="AY173" s="17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81</v>
      </c>
      <c r="BK173" s="145">
        <f>ROUND(I173*H173,2)</f>
        <v>0</v>
      </c>
      <c r="BL173" s="17" t="s">
        <v>144</v>
      </c>
      <c r="BM173" s="144" t="s">
        <v>798</v>
      </c>
    </row>
    <row r="174" spans="2:65" s="11" customFormat="1" ht="25.9" customHeight="1">
      <c r="B174" s="121"/>
      <c r="D174" s="122" t="s">
        <v>72</v>
      </c>
      <c r="E174" s="123" t="s">
        <v>421</v>
      </c>
      <c r="F174" s="123" t="s">
        <v>422</v>
      </c>
      <c r="I174" s="124"/>
      <c r="J174" s="125">
        <f>BK174</f>
        <v>0</v>
      </c>
      <c r="L174" s="121"/>
      <c r="M174" s="126"/>
      <c r="P174" s="127">
        <f>P175+P200+P216+P245+P262</f>
        <v>0</v>
      </c>
      <c r="R174" s="127">
        <f>R175+R200+R216+R245+R262</f>
        <v>0.21851000000000001</v>
      </c>
      <c r="T174" s="128">
        <f>T175+T200+T216+T245+T262</f>
        <v>0.11728000000000001</v>
      </c>
      <c r="AR174" s="122" t="s">
        <v>83</v>
      </c>
      <c r="AT174" s="129" t="s">
        <v>72</v>
      </c>
      <c r="AU174" s="129" t="s">
        <v>73</v>
      </c>
      <c r="AY174" s="122" t="s">
        <v>137</v>
      </c>
      <c r="BK174" s="130">
        <f>BK175+BK200+BK216+BK245+BK262</f>
        <v>0</v>
      </c>
    </row>
    <row r="175" spans="2:65" s="11" customFormat="1" ht="22.9" customHeight="1">
      <c r="B175" s="121"/>
      <c r="D175" s="122" t="s">
        <v>72</v>
      </c>
      <c r="E175" s="131" t="s">
        <v>799</v>
      </c>
      <c r="F175" s="131" t="s">
        <v>800</v>
      </c>
      <c r="I175" s="124"/>
      <c r="J175" s="132">
        <f>BK175</f>
        <v>0</v>
      </c>
      <c r="L175" s="121"/>
      <c r="M175" s="126"/>
      <c r="P175" s="127">
        <f>SUM(P176:P199)</f>
        <v>0</v>
      </c>
      <c r="R175" s="127">
        <f>SUM(R176:R199)</f>
        <v>0</v>
      </c>
      <c r="T175" s="128">
        <f>SUM(T176:T199)</f>
        <v>0.11728000000000001</v>
      </c>
      <c r="AR175" s="122" t="s">
        <v>83</v>
      </c>
      <c r="AT175" s="129" t="s">
        <v>72</v>
      </c>
      <c r="AU175" s="129" t="s">
        <v>81</v>
      </c>
      <c r="AY175" s="122" t="s">
        <v>137</v>
      </c>
      <c r="BK175" s="130">
        <f>SUM(BK176:BK199)</f>
        <v>0</v>
      </c>
    </row>
    <row r="176" spans="2:65" s="1" customFormat="1" ht="16.5" customHeight="1">
      <c r="B176" s="32"/>
      <c r="C176" s="133" t="s">
        <v>243</v>
      </c>
      <c r="D176" s="133" t="s">
        <v>140</v>
      </c>
      <c r="E176" s="134" t="s">
        <v>801</v>
      </c>
      <c r="F176" s="135" t="s">
        <v>802</v>
      </c>
      <c r="G176" s="136" t="s">
        <v>444</v>
      </c>
      <c r="H176" s="137">
        <v>12</v>
      </c>
      <c r="I176" s="138"/>
      <c r="J176" s="137">
        <f>ROUND(I176*H176,2)</f>
        <v>0</v>
      </c>
      <c r="K176" s="139"/>
      <c r="L176" s="32"/>
      <c r="M176" s="140" t="s">
        <v>1</v>
      </c>
      <c r="N176" s="141" t="s">
        <v>38</v>
      </c>
      <c r="P176" s="142">
        <f>O176*H176</f>
        <v>0</v>
      </c>
      <c r="Q176" s="142">
        <v>0</v>
      </c>
      <c r="R176" s="142">
        <f>Q176*H176</f>
        <v>0</v>
      </c>
      <c r="S176" s="142">
        <v>2.2000000000000001E-4</v>
      </c>
      <c r="T176" s="143">
        <f>S176*H176</f>
        <v>2.64E-3</v>
      </c>
      <c r="AR176" s="144" t="s">
        <v>227</v>
      </c>
      <c r="AT176" s="144" t="s">
        <v>140</v>
      </c>
      <c r="AU176" s="144" t="s">
        <v>83</v>
      </c>
      <c r="AY176" s="17" t="s">
        <v>137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81</v>
      </c>
      <c r="BK176" s="145">
        <f>ROUND(I176*H176,2)</f>
        <v>0</v>
      </c>
      <c r="BL176" s="17" t="s">
        <v>227</v>
      </c>
      <c r="BM176" s="144" t="s">
        <v>803</v>
      </c>
    </row>
    <row r="177" spans="2:65" s="12" customFormat="1">
      <c r="B177" s="146"/>
      <c r="D177" s="147" t="s">
        <v>146</v>
      </c>
      <c r="E177" s="148" t="s">
        <v>1</v>
      </c>
      <c r="F177" s="149" t="s">
        <v>804</v>
      </c>
      <c r="H177" s="148" t="s">
        <v>1</v>
      </c>
      <c r="I177" s="150"/>
      <c r="L177" s="146"/>
      <c r="M177" s="151"/>
      <c r="T177" s="152"/>
      <c r="AT177" s="148" t="s">
        <v>146</v>
      </c>
      <c r="AU177" s="148" t="s">
        <v>83</v>
      </c>
      <c r="AV177" s="12" t="s">
        <v>81</v>
      </c>
      <c r="AW177" s="12" t="s">
        <v>29</v>
      </c>
      <c r="AX177" s="12" t="s">
        <v>73</v>
      </c>
      <c r="AY177" s="148" t="s">
        <v>137</v>
      </c>
    </row>
    <row r="178" spans="2:65" s="13" customFormat="1">
      <c r="B178" s="153"/>
      <c r="D178" s="147" t="s">
        <v>146</v>
      </c>
      <c r="E178" s="154" t="s">
        <v>1</v>
      </c>
      <c r="F178" s="155" t="s">
        <v>805</v>
      </c>
      <c r="H178" s="156">
        <v>12</v>
      </c>
      <c r="I178" s="157"/>
      <c r="L178" s="153"/>
      <c r="M178" s="158"/>
      <c r="T178" s="159"/>
      <c r="AT178" s="154" t="s">
        <v>146</v>
      </c>
      <c r="AU178" s="154" t="s">
        <v>83</v>
      </c>
      <c r="AV178" s="13" t="s">
        <v>83</v>
      </c>
      <c r="AW178" s="13" t="s">
        <v>29</v>
      </c>
      <c r="AX178" s="13" t="s">
        <v>73</v>
      </c>
      <c r="AY178" s="154" t="s">
        <v>137</v>
      </c>
    </row>
    <row r="179" spans="2:65" s="14" customFormat="1">
      <c r="B179" s="160"/>
      <c r="D179" s="147" t="s">
        <v>146</v>
      </c>
      <c r="E179" s="161" t="s">
        <v>1</v>
      </c>
      <c r="F179" s="162" t="s">
        <v>149</v>
      </c>
      <c r="H179" s="163">
        <v>12</v>
      </c>
      <c r="I179" s="164"/>
      <c r="L179" s="160"/>
      <c r="M179" s="165"/>
      <c r="T179" s="166"/>
      <c r="AT179" s="161" t="s">
        <v>146</v>
      </c>
      <c r="AU179" s="161" t="s">
        <v>83</v>
      </c>
      <c r="AV179" s="14" t="s">
        <v>144</v>
      </c>
      <c r="AW179" s="14" t="s">
        <v>29</v>
      </c>
      <c r="AX179" s="14" t="s">
        <v>81</v>
      </c>
      <c r="AY179" s="161" t="s">
        <v>137</v>
      </c>
    </row>
    <row r="180" spans="2:65" s="1" customFormat="1" ht="16.5" customHeight="1">
      <c r="B180" s="32"/>
      <c r="C180" s="133" t="s">
        <v>255</v>
      </c>
      <c r="D180" s="133" t="s">
        <v>140</v>
      </c>
      <c r="E180" s="134" t="s">
        <v>806</v>
      </c>
      <c r="F180" s="135" t="s">
        <v>807</v>
      </c>
      <c r="G180" s="136" t="s">
        <v>808</v>
      </c>
      <c r="H180" s="137">
        <v>2</v>
      </c>
      <c r="I180" s="138"/>
      <c r="J180" s="137">
        <f>ROUND(I180*H180,2)</f>
        <v>0</v>
      </c>
      <c r="K180" s="139"/>
      <c r="L180" s="32"/>
      <c r="M180" s="140" t="s">
        <v>1</v>
      </c>
      <c r="N180" s="141" t="s">
        <v>38</v>
      </c>
      <c r="P180" s="142">
        <f>O180*H180</f>
        <v>0</v>
      </c>
      <c r="Q180" s="142">
        <v>0</v>
      </c>
      <c r="R180" s="142">
        <f>Q180*H180</f>
        <v>0</v>
      </c>
      <c r="S180" s="142">
        <v>1.933E-2</v>
      </c>
      <c r="T180" s="143">
        <f>S180*H180</f>
        <v>3.866E-2</v>
      </c>
      <c r="AR180" s="144" t="s">
        <v>227</v>
      </c>
      <c r="AT180" s="144" t="s">
        <v>140</v>
      </c>
      <c r="AU180" s="144" t="s">
        <v>83</v>
      </c>
      <c r="AY180" s="17" t="s">
        <v>137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81</v>
      </c>
      <c r="BK180" s="145">
        <f>ROUND(I180*H180,2)</f>
        <v>0</v>
      </c>
      <c r="BL180" s="17" t="s">
        <v>227</v>
      </c>
      <c r="BM180" s="144" t="s">
        <v>809</v>
      </c>
    </row>
    <row r="181" spans="2:65" s="1" customFormat="1" ht="16.5" customHeight="1">
      <c r="B181" s="32"/>
      <c r="C181" s="133" t="s">
        <v>259</v>
      </c>
      <c r="D181" s="133" t="s">
        <v>140</v>
      </c>
      <c r="E181" s="134" t="s">
        <v>810</v>
      </c>
      <c r="F181" s="135" t="s">
        <v>811</v>
      </c>
      <c r="G181" s="136" t="s">
        <v>808</v>
      </c>
      <c r="H181" s="137">
        <v>3</v>
      </c>
      <c r="I181" s="138"/>
      <c r="J181" s="137">
        <f>ROUND(I181*H181,2)</f>
        <v>0</v>
      </c>
      <c r="K181" s="139"/>
      <c r="L181" s="32"/>
      <c r="M181" s="140" t="s">
        <v>1</v>
      </c>
      <c r="N181" s="141" t="s">
        <v>38</v>
      </c>
      <c r="P181" s="142">
        <f>O181*H181</f>
        <v>0</v>
      </c>
      <c r="Q181" s="142">
        <v>0</v>
      </c>
      <c r="R181" s="142">
        <f>Q181*H181</f>
        <v>0</v>
      </c>
      <c r="S181" s="142">
        <v>1.9460000000000002E-2</v>
      </c>
      <c r="T181" s="143">
        <f>S181*H181</f>
        <v>5.8380000000000001E-2</v>
      </c>
      <c r="AR181" s="144" t="s">
        <v>227</v>
      </c>
      <c r="AT181" s="144" t="s">
        <v>140</v>
      </c>
      <c r="AU181" s="144" t="s">
        <v>83</v>
      </c>
      <c r="AY181" s="17" t="s">
        <v>137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81</v>
      </c>
      <c r="BK181" s="145">
        <f>ROUND(I181*H181,2)</f>
        <v>0</v>
      </c>
      <c r="BL181" s="17" t="s">
        <v>227</v>
      </c>
      <c r="BM181" s="144" t="s">
        <v>812</v>
      </c>
    </row>
    <row r="182" spans="2:65" s="1" customFormat="1" ht="21.75" customHeight="1">
      <c r="B182" s="32"/>
      <c r="C182" s="133" t="s">
        <v>7</v>
      </c>
      <c r="D182" s="133" t="s">
        <v>140</v>
      </c>
      <c r="E182" s="134" t="s">
        <v>813</v>
      </c>
      <c r="F182" s="135" t="s">
        <v>814</v>
      </c>
      <c r="G182" s="136" t="s">
        <v>444</v>
      </c>
      <c r="H182" s="137">
        <v>10</v>
      </c>
      <c r="I182" s="138"/>
      <c r="J182" s="137">
        <f>ROUND(I182*H182,2)</f>
        <v>0</v>
      </c>
      <c r="K182" s="139"/>
      <c r="L182" s="32"/>
      <c r="M182" s="140" t="s">
        <v>1</v>
      </c>
      <c r="N182" s="141" t="s">
        <v>38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227</v>
      </c>
      <c r="AT182" s="144" t="s">
        <v>140</v>
      </c>
      <c r="AU182" s="144" t="s">
        <v>83</v>
      </c>
      <c r="AY182" s="17" t="s">
        <v>137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81</v>
      </c>
      <c r="BK182" s="145">
        <f>ROUND(I182*H182,2)</f>
        <v>0</v>
      </c>
      <c r="BL182" s="17" t="s">
        <v>227</v>
      </c>
      <c r="BM182" s="144" t="s">
        <v>815</v>
      </c>
    </row>
    <row r="183" spans="2:65" s="12" customFormat="1">
      <c r="B183" s="146"/>
      <c r="D183" s="147" t="s">
        <v>146</v>
      </c>
      <c r="E183" s="148" t="s">
        <v>1</v>
      </c>
      <c r="F183" s="149" t="s">
        <v>816</v>
      </c>
      <c r="H183" s="148" t="s">
        <v>1</v>
      </c>
      <c r="I183" s="150"/>
      <c r="L183" s="146"/>
      <c r="M183" s="151"/>
      <c r="T183" s="152"/>
      <c r="AT183" s="148" t="s">
        <v>146</v>
      </c>
      <c r="AU183" s="148" t="s">
        <v>83</v>
      </c>
      <c r="AV183" s="12" t="s">
        <v>81</v>
      </c>
      <c r="AW183" s="12" t="s">
        <v>29</v>
      </c>
      <c r="AX183" s="12" t="s">
        <v>73</v>
      </c>
      <c r="AY183" s="148" t="s">
        <v>137</v>
      </c>
    </row>
    <row r="184" spans="2:65" s="13" customFormat="1">
      <c r="B184" s="153"/>
      <c r="D184" s="147" t="s">
        <v>146</v>
      </c>
      <c r="E184" s="154" t="s">
        <v>1</v>
      </c>
      <c r="F184" s="155" t="s">
        <v>817</v>
      </c>
      <c r="H184" s="156">
        <v>10</v>
      </c>
      <c r="I184" s="157"/>
      <c r="L184" s="153"/>
      <c r="M184" s="158"/>
      <c r="T184" s="159"/>
      <c r="AT184" s="154" t="s">
        <v>146</v>
      </c>
      <c r="AU184" s="154" t="s">
        <v>83</v>
      </c>
      <c r="AV184" s="13" t="s">
        <v>83</v>
      </c>
      <c r="AW184" s="13" t="s">
        <v>29</v>
      </c>
      <c r="AX184" s="13" t="s">
        <v>73</v>
      </c>
      <c r="AY184" s="154" t="s">
        <v>137</v>
      </c>
    </row>
    <row r="185" spans="2:65" s="14" customFormat="1">
      <c r="B185" s="160"/>
      <c r="D185" s="147" t="s">
        <v>146</v>
      </c>
      <c r="E185" s="161" t="s">
        <v>1</v>
      </c>
      <c r="F185" s="162" t="s">
        <v>149</v>
      </c>
      <c r="H185" s="163">
        <v>10</v>
      </c>
      <c r="I185" s="164"/>
      <c r="L185" s="160"/>
      <c r="M185" s="165"/>
      <c r="T185" s="166"/>
      <c r="AT185" s="161" t="s">
        <v>146</v>
      </c>
      <c r="AU185" s="161" t="s">
        <v>83</v>
      </c>
      <c r="AV185" s="14" t="s">
        <v>144</v>
      </c>
      <c r="AW185" s="14" t="s">
        <v>29</v>
      </c>
      <c r="AX185" s="14" t="s">
        <v>81</v>
      </c>
      <c r="AY185" s="161" t="s">
        <v>137</v>
      </c>
    </row>
    <row r="186" spans="2:65" s="1" customFormat="1" ht="24.2" customHeight="1">
      <c r="B186" s="32"/>
      <c r="C186" s="133" t="s">
        <v>268</v>
      </c>
      <c r="D186" s="133" t="s">
        <v>140</v>
      </c>
      <c r="E186" s="134" t="s">
        <v>818</v>
      </c>
      <c r="F186" s="135" t="s">
        <v>819</v>
      </c>
      <c r="G186" s="136" t="s">
        <v>808</v>
      </c>
      <c r="H186" s="137">
        <v>1</v>
      </c>
      <c r="I186" s="138"/>
      <c r="J186" s="137">
        <f>ROUND(I186*H186,2)</f>
        <v>0</v>
      </c>
      <c r="K186" s="139"/>
      <c r="L186" s="32"/>
      <c r="M186" s="140" t="s">
        <v>1</v>
      </c>
      <c r="N186" s="141" t="s">
        <v>38</v>
      </c>
      <c r="P186" s="142">
        <f>O186*H186</f>
        <v>0</v>
      </c>
      <c r="Q186" s="142">
        <v>0</v>
      </c>
      <c r="R186" s="142">
        <f>Q186*H186</f>
        <v>0</v>
      </c>
      <c r="S186" s="142">
        <v>9.1999999999999998E-3</v>
      </c>
      <c r="T186" s="143">
        <f>S186*H186</f>
        <v>9.1999999999999998E-3</v>
      </c>
      <c r="AR186" s="144" t="s">
        <v>227</v>
      </c>
      <c r="AT186" s="144" t="s">
        <v>140</v>
      </c>
      <c r="AU186" s="144" t="s">
        <v>83</v>
      </c>
      <c r="AY186" s="17" t="s">
        <v>137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81</v>
      </c>
      <c r="BK186" s="145">
        <f>ROUND(I186*H186,2)</f>
        <v>0</v>
      </c>
      <c r="BL186" s="17" t="s">
        <v>227</v>
      </c>
      <c r="BM186" s="144" t="s">
        <v>820</v>
      </c>
    </row>
    <row r="187" spans="2:65" s="1" customFormat="1" ht="16.5" customHeight="1">
      <c r="B187" s="32"/>
      <c r="C187" s="133" t="s">
        <v>274</v>
      </c>
      <c r="D187" s="133" t="s">
        <v>140</v>
      </c>
      <c r="E187" s="134" t="s">
        <v>821</v>
      </c>
      <c r="F187" s="135" t="s">
        <v>822</v>
      </c>
      <c r="G187" s="136" t="s">
        <v>808</v>
      </c>
      <c r="H187" s="137">
        <v>1</v>
      </c>
      <c r="I187" s="138"/>
      <c r="J187" s="137">
        <f>ROUND(I187*H187,2)</f>
        <v>0</v>
      </c>
      <c r="K187" s="139"/>
      <c r="L187" s="32"/>
      <c r="M187" s="140" t="s">
        <v>1</v>
      </c>
      <c r="N187" s="141" t="s">
        <v>38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227</v>
      </c>
      <c r="AT187" s="144" t="s">
        <v>140</v>
      </c>
      <c r="AU187" s="144" t="s">
        <v>83</v>
      </c>
      <c r="AY187" s="17" t="s">
        <v>137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81</v>
      </c>
      <c r="BK187" s="145">
        <f>ROUND(I187*H187,2)</f>
        <v>0</v>
      </c>
      <c r="BL187" s="17" t="s">
        <v>227</v>
      </c>
      <c r="BM187" s="144" t="s">
        <v>823</v>
      </c>
    </row>
    <row r="188" spans="2:65" s="1" customFormat="1" ht="16.5" customHeight="1">
      <c r="B188" s="32"/>
      <c r="C188" s="133" t="s">
        <v>280</v>
      </c>
      <c r="D188" s="133" t="s">
        <v>140</v>
      </c>
      <c r="E188" s="134" t="s">
        <v>824</v>
      </c>
      <c r="F188" s="135" t="s">
        <v>825</v>
      </c>
      <c r="G188" s="136" t="s">
        <v>808</v>
      </c>
      <c r="H188" s="137">
        <v>1</v>
      </c>
      <c r="I188" s="138"/>
      <c r="J188" s="137">
        <f>ROUND(I188*H188,2)</f>
        <v>0</v>
      </c>
      <c r="K188" s="139"/>
      <c r="L188" s="32"/>
      <c r="M188" s="140" t="s">
        <v>1</v>
      </c>
      <c r="N188" s="141" t="s">
        <v>38</v>
      </c>
      <c r="P188" s="142">
        <f>O188*H188</f>
        <v>0</v>
      </c>
      <c r="Q188" s="142">
        <v>0</v>
      </c>
      <c r="R188" s="142">
        <f>Q188*H188</f>
        <v>0</v>
      </c>
      <c r="S188" s="142">
        <v>1.56E-3</v>
      </c>
      <c r="T188" s="143">
        <f>S188*H188</f>
        <v>1.56E-3</v>
      </c>
      <c r="AR188" s="144" t="s">
        <v>227</v>
      </c>
      <c r="AT188" s="144" t="s">
        <v>140</v>
      </c>
      <c r="AU188" s="144" t="s">
        <v>83</v>
      </c>
      <c r="AY188" s="17" t="s">
        <v>137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81</v>
      </c>
      <c r="BK188" s="145">
        <f>ROUND(I188*H188,2)</f>
        <v>0</v>
      </c>
      <c r="BL188" s="17" t="s">
        <v>227</v>
      </c>
      <c r="BM188" s="144" t="s">
        <v>826</v>
      </c>
    </row>
    <row r="189" spans="2:65" s="12" customFormat="1">
      <c r="B189" s="146"/>
      <c r="D189" s="147" t="s">
        <v>146</v>
      </c>
      <c r="E189" s="148" t="s">
        <v>1</v>
      </c>
      <c r="F189" s="149" t="s">
        <v>827</v>
      </c>
      <c r="H189" s="148" t="s">
        <v>1</v>
      </c>
      <c r="I189" s="150"/>
      <c r="L189" s="146"/>
      <c r="M189" s="151"/>
      <c r="T189" s="152"/>
      <c r="AT189" s="148" t="s">
        <v>146</v>
      </c>
      <c r="AU189" s="148" t="s">
        <v>83</v>
      </c>
      <c r="AV189" s="12" t="s">
        <v>81</v>
      </c>
      <c r="AW189" s="12" t="s">
        <v>29</v>
      </c>
      <c r="AX189" s="12" t="s">
        <v>73</v>
      </c>
      <c r="AY189" s="148" t="s">
        <v>137</v>
      </c>
    </row>
    <row r="190" spans="2:65" s="13" customFormat="1">
      <c r="B190" s="153"/>
      <c r="D190" s="147" t="s">
        <v>146</v>
      </c>
      <c r="E190" s="154" t="s">
        <v>1</v>
      </c>
      <c r="F190" s="155" t="s">
        <v>81</v>
      </c>
      <c r="H190" s="156">
        <v>1</v>
      </c>
      <c r="I190" s="157"/>
      <c r="L190" s="153"/>
      <c r="M190" s="158"/>
      <c r="T190" s="159"/>
      <c r="AT190" s="154" t="s">
        <v>146</v>
      </c>
      <c r="AU190" s="154" t="s">
        <v>83</v>
      </c>
      <c r="AV190" s="13" t="s">
        <v>83</v>
      </c>
      <c r="AW190" s="13" t="s">
        <v>29</v>
      </c>
      <c r="AX190" s="13" t="s">
        <v>73</v>
      </c>
      <c r="AY190" s="154" t="s">
        <v>137</v>
      </c>
    </row>
    <row r="191" spans="2:65" s="14" customFormat="1">
      <c r="B191" s="160"/>
      <c r="D191" s="147" t="s">
        <v>146</v>
      </c>
      <c r="E191" s="161" t="s">
        <v>1</v>
      </c>
      <c r="F191" s="162" t="s">
        <v>149</v>
      </c>
      <c r="H191" s="163">
        <v>1</v>
      </c>
      <c r="I191" s="164"/>
      <c r="L191" s="160"/>
      <c r="M191" s="165"/>
      <c r="T191" s="166"/>
      <c r="AT191" s="161" t="s">
        <v>146</v>
      </c>
      <c r="AU191" s="161" t="s">
        <v>83</v>
      </c>
      <c r="AV191" s="14" t="s">
        <v>144</v>
      </c>
      <c r="AW191" s="14" t="s">
        <v>29</v>
      </c>
      <c r="AX191" s="14" t="s">
        <v>81</v>
      </c>
      <c r="AY191" s="161" t="s">
        <v>137</v>
      </c>
    </row>
    <row r="192" spans="2:65" s="1" customFormat="1" ht="16.5" customHeight="1">
      <c r="B192" s="32"/>
      <c r="C192" s="133" t="s">
        <v>286</v>
      </c>
      <c r="D192" s="133" t="s">
        <v>140</v>
      </c>
      <c r="E192" s="134" t="s">
        <v>828</v>
      </c>
      <c r="F192" s="135" t="s">
        <v>829</v>
      </c>
      <c r="G192" s="136" t="s">
        <v>808</v>
      </c>
      <c r="H192" s="137">
        <v>4</v>
      </c>
      <c r="I192" s="138"/>
      <c r="J192" s="137">
        <f>ROUND(I192*H192,2)</f>
        <v>0</v>
      </c>
      <c r="K192" s="139"/>
      <c r="L192" s="32"/>
      <c r="M192" s="140" t="s">
        <v>1</v>
      </c>
      <c r="N192" s="141" t="s">
        <v>38</v>
      </c>
      <c r="P192" s="142">
        <f>O192*H192</f>
        <v>0</v>
      </c>
      <c r="Q192" s="142">
        <v>0</v>
      </c>
      <c r="R192" s="142">
        <f>Q192*H192</f>
        <v>0</v>
      </c>
      <c r="S192" s="142">
        <v>8.5999999999999998E-4</v>
      </c>
      <c r="T192" s="143">
        <f>S192*H192</f>
        <v>3.4399999999999999E-3</v>
      </c>
      <c r="AR192" s="144" t="s">
        <v>227</v>
      </c>
      <c r="AT192" s="144" t="s">
        <v>140</v>
      </c>
      <c r="AU192" s="144" t="s">
        <v>83</v>
      </c>
      <c r="AY192" s="17" t="s">
        <v>137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81</v>
      </c>
      <c r="BK192" s="145">
        <f>ROUND(I192*H192,2)</f>
        <v>0</v>
      </c>
      <c r="BL192" s="17" t="s">
        <v>227</v>
      </c>
      <c r="BM192" s="144" t="s">
        <v>830</v>
      </c>
    </row>
    <row r="193" spans="2:65" s="12" customFormat="1">
      <c r="B193" s="146"/>
      <c r="D193" s="147" t="s">
        <v>146</v>
      </c>
      <c r="E193" s="148" t="s">
        <v>1</v>
      </c>
      <c r="F193" s="149" t="s">
        <v>831</v>
      </c>
      <c r="H193" s="148" t="s">
        <v>1</v>
      </c>
      <c r="I193" s="150"/>
      <c r="L193" s="146"/>
      <c r="M193" s="151"/>
      <c r="T193" s="152"/>
      <c r="AT193" s="148" t="s">
        <v>146</v>
      </c>
      <c r="AU193" s="148" t="s">
        <v>83</v>
      </c>
      <c r="AV193" s="12" t="s">
        <v>81</v>
      </c>
      <c r="AW193" s="12" t="s">
        <v>29</v>
      </c>
      <c r="AX193" s="12" t="s">
        <v>73</v>
      </c>
      <c r="AY193" s="148" t="s">
        <v>137</v>
      </c>
    </row>
    <row r="194" spans="2:65" s="13" customFormat="1">
      <c r="B194" s="153"/>
      <c r="D194" s="147" t="s">
        <v>146</v>
      </c>
      <c r="E194" s="154" t="s">
        <v>1</v>
      </c>
      <c r="F194" s="155" t="s">
        <v>832</v>
      </c>
      <c r="H194" s="156">
        <v>4</v>
      </c>
      <c r="I194" s="157"/>
      <c r="L194" s="153"/>
      <c r="M194" s="158"/>
      <c r="T194" s="159"/>
      <c r="AT194" s="154" t="s">
        <v>146</v>
      </c>
      <c r="AU194" s="154" t="s">
        <v>83</v>
      </c>
      <c r="AV194" s="13" t="s">
        <v>83</v>
      </c>
      <c r="AW194" s="13" t="s">
        <v>29</v>
      </c>
      <c r="AX194" s="13" t="s">
        <v>73</v>
      </c>
      <c r="AY194" s="154" t="s">
        <v>137</v>
      </c>
    </row>
    <row r="195" spans="2:65" s="14" customFormat="1">
      <c r="B195" s="160"/>
      <c r="D195" s="147" t="s">
        <v>146</v>
      </c>
      <c r="E195" s="161" t="s">
        <v>1</v>
      </c>
      <c r="F195" s="162" t="s">
        <v>149</v>
      </c>
      <c r="H195" s="163">
        <v>4</v>
      </c>
      <c r="I195" s="164"/>
      <c r="L195" s="160"/>
      <c r="M195" s="165"/>
      <c r="T195" s="166"/>
      <c r="AT195" s="161" t="s">
        <v>146</v>
      </c>
      <c r="AU195" s="161" t="s">
        <v>83</v>
      </c>
      <c r="AV195" s="14" t="s">
        <v>144</v>
      </c>
      <c r="AW195" s="14" t="s">
        <v>29</v>
      </c>
      <c r="AX195" s="14" t="s">
        <v>81</v>
      </c>
      <c r="AY195" s="161" t="s">
        <v>137</v>
      </c>
    </row>
    <row r="196" spans="2:65" s="1" customFormat="1" ht="16.5" customHeight="1">
      <c r="B196" s="32"/>
      <c r="C196" s="133" t="s">
        <v>297</v>
      </c>
      <c r="D196" s="133" t="s">
        <v>140</v>
      </c>
      <c r="E196" s="134" t="s">
        <v>833</v>
      </c>
      <c r="F196" s="135" t="s">
        <v>834</v>
      </c>
      <c r="G196" s="136" t="s">
        <v>444</v>
      </c>
      <c r="H196" s="137">
        <v>4</v>
      </c>
      <c r="I196" s="138"/>
      <c r="J196" s="137">
        <f>ROUND(I196*H196,2)</f>
        <v>0</v>
      </c>
      <c r="K196" s="139"/>
      <c r="L196" s="32"/>
      <c r="M196" s="140" t="s">
        <v>1</v>
      </c>
      <c r="N196" s="141" t="s">
        <v>38</v>
      </c>
      <c r="P196" s="142">
        <f>O196*H196</f>
        <v>0</v>
      </c>
      <c r="Q196" s="142">
        <v>0</v>
      </c>
      <c r="R196" s="142">
        <f>Q196*H196</f>
        <v>0</v>
      </c>
      <c r="S196" s="142">
        <v>8.4999999999999995E-4</v>
      </c>
      <c r="T196" s="143">
        <f>S196*H196</f>
        <v>3.3999999999999998E-3</v>
      </c>
      <c r="AR196" s="144" t="s">
        <v>227</v>
      </c>
      <c r="AT196" s="144" t="s">
        <v>140</v>
      </c>
      <c r="AU196" s="144" t="s">
        <v>83</v>
      </c>
      <c r="AY196" s="17" t="s">
        <v>137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81</v>
      </c>
      <c r="BK196" s="145">
        <f>ROUND(I196*H196,2)</f>
        <v>0</v>
      </c>
      <c r="BL196" s="17" t="s">
        <v>227</v>
      </c>
      <c r="BM196" s="144" t="s">
        <v>835</v>
      </c>
    </row>
    <row r="197" spans="2:65" s="12" customFormat="1">
      <c r="B197" s="146"/>
      <c r="D197" s="147" t="s">
        <v>146</v>
      </c>
      <c r="E197" s="148" t="s">
        <v>1</v>
      </c>
      <c r="F197" s="149" t="s">
        <v>836</v>
      </c>
      <c r="H197" s="148" t="s">
        <v>1</v>
      </c>
      <c r="I197" s="150"/>
      <c r="L197" s="146"/>
      <c r="M197" s="151"/>
      <c r="T197" s="152"/>
      <c r="AT197" s="148" t="s">
        <v>146</v>
      </c>
      <c r="AU197" s="148" t="s">
        <v>83</v>
      </c>
      <c r="AV197" s="12" t="s">
        <v>81</v>
      </c>
      <c r="AW197" s="12" t="s">
        <v>29</v>
      </c>
      <c r="AX197" s="12" t="s">
        <v>73</v>
      </c>
      <c r="AY197" s="148" t="s">
        <v>137</v>
      </c>
    </row>
    <row r="198" spans="2:65" s="13" customFormat="1">
      <c r="B198" s="153"/>
      <c r="D198" s="147" t="s">
        <v>146</v>
      </c>
      <c r="E198" s="154" t="s">
        <v>1</v>
      </c>
      <c r="F198" s="155" t="s">
        <v>832</v>
      </c>
      <c r="H198" s="156">
        <v>4</v>
      </c>
      <c r="I198" s="157"/>
      <c r="L198" s="153"/>
      <c r="M198" s="158"/>
      <c r="T198" s="159"/>
      <c r="AT198" s="154" t="s">
        <v>146</v>
      </c>
      <c r="AU198" s="154" t="s">
        <v>83</v>
      </c>
      <c r="AV198" s="13" t="s">
        <v>83</v>
      </c>
      <c r="AW198" s="13" t="s">
        <v>29</v>
      </c>
      <c r="AX198" s="13" t="s">
        <v>73</v>
      </c>
      <c r="AY198" s="154" t="s">
        <v>137</v>
      </c>
    </row>
    <row r="199" spans="2:65" s="14" customFormat="1">
      <c r="B199" s="160"/>
      <c r="D199" s="147" t="s">
        <v>146</v>
      </c>
      <c r="E199" s="161" t="s">
        <v>1</v>
      </c>
      <c r="F199" s="162" t="s">
        <v>149</v>
      </c>
      <c r="H199" s="163">
        <v>4</v>
      </c>
      <c r="I199" s="164"/>
      <c r="L199" s="160"/>
      <c r="M199" s="165"/>
      <c r="T199" s="166"/>
      <c r="AT199" s="161" t="s">
        <v>146</v>
      </c>
      <c r="AU199" s="161" t="s">
        <v>83</v>
      </c>
      <c r="AV199" s="14" t="s">
        <v>144</v>
      </c>
      <c r="AW199" s="14" t="s">
        <v>29</v>
      </c>
      <c r="AX199" s="14" t="s">
        <v>81</v>
      </c>
      <c r="AY199" s="161" t="s">
        <v>137</v>
      </c>
    </row>
    <row r="200" spans="2:65" s="11" customFormat="1" ht="22.9" customHeight="1">
      <c r="B200" s="121"/>
      <c r="D200" s="122" t="s">
        <v>72</v>
      </c>
      <c r="E200" s="131" t="s">
        <v>837</v>
      </c>
      <c r="F200" s="131" t="s">
        <v>838</v>
      </c>
      <c r="I200" s="124"/>
      <c r="J200" s="132">
        <f>BK200</f>
        <v>0</v>
      </c>
      <c r="L200" s="121"/>
      <c r="M200" s="126"/>
      <c r="P200" s="127">
        <f>SUM(P201:P215)</f>
        <v>0</v>
      </c>
      <c r="R200" s="127">
        <f>SUM(R201:R215)</f>
        <v>2.2679999999999999E-2</v>
      </c>
      <c r="T200" s="128">
        <f>SUM(T201:T215)</f>
        <v>0</v>
      </c>
      <c r="AR200" s="122" t="s">
        <v>83</v>
      </c>
      <c r="AT200" s="129" t="s">
        <v>72</v>
      </c>
      <c r="AU200" s="129" t="s">
        <v>81</v>
      </c>
      <c r="AY200" s="122" t="s">
        <v>137</v>
      </c>
      <c r="BK200" s="130">
        <f>SUM(BK201:BK215)</f>
        <v>0</v>
      </c>
    </row>
    <row r="201" spans="2:65" s="1" customFormat="1" ht="16.5" customHeight="1">
      <c r="B201" s="32"/>
      <c r="C201" s="133" t="s">
        <v>303</v>
      </c>
      <c r="D201" s="133" t="s">
        <v>140</v>
      </c>
      <c r="E201" s="134" t="s">
        <v>839</v>
      </c>
      <c r="F201" s="135" t="s">
        <v>840</v>
      </c>
      <c r="G201" s="136" t="s">
        <v>444</v>
      </c>
      <c r="H201" s="137">
        <v>2</v>
      </c>
      <c r="I201" s="138"/>
      <c r="J201" s="137">
        <f>ROUND(I201*H201,2)</f>
        <v>0</v>
      </c>
      <c r="K201" s="139"/>
      <c r="L201" s="32"/>
      <c r="M201" s="140" t="s">
        <v>1</v>
      </c>
      <c r="N201" s="141" t="s">
        <v>38</v>
      </c>
      <c r="P201" s="142">
        <f>O201*H201</f>
        <v>0</v>
      </c>
      <c r="Q201" s="142">
        <v>3.1E-4</v>
      </c>
      <c r="R201" s="142">
        <f>Q201*H201</f>
        <v>6.2E-4</v>
      </c>
      <c r="S201" s="142">
        <v>0</v>
      </c>
      <c r="T201" s="143">
        <f>S201*H201</f>
        <v>0</v>
      </c>
      <c r="AR201" s="144" t="s">
        <v>227</v>
      </c>
      <c r="AT201" s="144" t="s">
        <v>140</v>
      </c>
      <c r="AU201" s="144" t="s">
        <v>83</v>
      </c>
      <c r="AY201" s="17" t="s">
        <v>137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81</v>
      </c>
      <c r="BK201" s="145">
        <f>ROUND(I201*H201,2)</f>
        <v>0</v>
      </c>
      <c r="BL201" s="17" t="s">
        <v>227</v>
      </c>
      <c r="BM201" s="144" t="s">
        <v>841</v>
      </c>
    </row>
    <row r="202" spans="2:65" s="1" customFormat="1" ht="16.5" customHeight="1">
      <c r="B202" s="32"/>
      <c r="C202" s="133" t="s">
        <v>312</v>
      </c>
      <c r="D202" s="133" t="s">
        <v>140</v>
      </c>
      <c r="E202" s="134" t="s">
        <v>842</v>
      </c>
      <c r="F202" s="135" t="s">
        <v>843</v>
      </c>
      <c r="G202" s="136" t="s">
        <v>444</v>
      </c>
      <c r="H202" s="137">
        <v>1</v>
      </c>
      <c r="I202" s="138"/>
      <c r="J202" s="137">
        <f>ROUND(I202*H202,2)</f>
        <v>0</v>
      </c>
      <c r="K202" s="139"/>
      <c r="L202" s="32"/>
      <c r="M202" s="140" t="s">
        <v>1</v>
      </c>
      <c r="N202" s="141" t="s">
        <v>38</v>
      </c>
      <c r="P202" s="142">
        <f>O202*H202</f>
        <v>0</v>
      </c>
      <c r="Q202" s="142">
        <v>5.1999999999999995E-4</v>
      </c>
      <c r="R202" s="142">
        <f>Q202*H202</f>
        <v>5.1999999999999995E-4</v>
      </c>
      <c r="S202" s="142">
        <v>0</v>
      </c>
      <c r="T202" s="143">
        <f>S202*H202</f>
        <v>0</v>
      </c>
      <c r="AR202" s="144" t="s">
        <v>227</v>
      </c>
      <c r="AT202" s="144" t="s">
        <v>140</v>
      </c>
      <c r="AU202" s="144" t="s">
        <v>83</v>
      </c>
      <c r="AY202" s="17" t="s">
        <v>137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81</v>
      </c>
      <c r="BK202" s="145">
        <f>ROUND(I202*H202,2)</f>
        <v>0</v>
      </c>
      <c r="BL202" s="17" t="s">
        <v>227</v>
      </c>
      <c r="BM202" s="144" t="s">
        <v>844</v>
      </c>
    </row>
    <row r="203" spans="2:65" s="1" customFormat="1" ht="16.5" customHeight="1">
      <c r="B203" s="32"/>
      <c r="C203" s="133" t="s">
        <v>321</v>
      </c>
      <c r="D203" s="133" t="s">
        <v>140</v>
      </c>
      <c r="E203" s="134" t="s">
        <v>845</v>
      </c>
      <c r="F203" s="135" t="s">
        <v>846</v>
      </c>
      <c r="G203" s="136" t="s">
        <v>444</v>
      </c>
      <c r="H203" s="137">
        <v>1</v>
      </c>
      <c r="I203" s="138"/>
      <c r="J203" s="137">
        <f>ROUND(I203*H203,2)</f>
        <v>0</v>
      </c>
      <c r="K203" s="139"/>
      <c r="L203" s="32"/>
      <c r="M203" s="140" t="s">
        <v>1</v>
      </c>
      <c r="N203" s="141" t="s">
        <v>38</v>
      </c>
      <c r="P203" s="142">
        <f>O203*H203</f>
        <v>0</v>
      </c>
      <c r="Q203" s="142">
        <v>1E-3</v>
      </c>
      <c r="R203" s="142">
        <f>Q203*H203</f>
        <v>1E-3</v>
      </c>
      <c r="S203" s="142">
        <v>0</v>
      </c>
      <c r="T203" s="143">
        <f>S203*H203</f>
        <v>0</v>
      </c>
      <c r="AR203" s="144" t="s">
        <v>227</v>
      </c>
      <c r="AT203" s="144" t="s">
        <v>140</v>
      </c>
      <c r="AU203" s="144" t="s">
        <v>83</v>
      </c>
      <c r="AY203" s="17" t="s">
        <v>137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81</v>
      </c>
      <c r="BK203" s="145">
        <f>ROUND(I203*H203,2)</f>
        <v>0</v>
      </c>
      <c r="BL203" s="17" t="s">
        <v>227</v>
      </c>
      <c r="BM203" s="144" t="s">
        <v>847</v>
      </c>
    </row>
    <row r="204" spans="2:65" s="1" customFormat="1" ht="21.75" customHeight="1">
      <c r="B204" s="32"/>
      <c r="C204" s="133" t="s">
        <v>327</v>
      </c>
      <c r="D204" s="133" t="s">
        <v>140</v>
      </c>
      <c r="E204" s="134" t="s">
        <v>848</v>
      </c>
      <c r="F204" s="135" t="s">
        <v>849</v>
      </c>
      <c r="G204" s="136" t="s">
        <v>173</v>
      </c>
      <c r="H204" s="137">
        <v>8</v>
      </c>
      <c r="I204" s="138"/>
      <c r="J204" s="137">
        <f>ROUND(I204*H204,2)</f>
        <v>0</v>
      </c>
      <c r="K204" s="139"/>
      <c r="L204" s="32"/>
      <c r="M204" s="140" t="s">
        <v>1</v>
      </c>
      <c r="N204" s="141" t="s">
        <v>38</v>
      </c>
      <c r="P204" s="142">
        <f>O204*H204</f>
        <v>0</v>
      </c>
      <c r="Q204" s="142">
        <v>1.42E-3</v>
      </c>
      <c r="R204" s="142">
        <f>Q204*H204</f>
        <v>1.136E-2</v>
      </c>
      <c r="S204" s="142">
        <v>0</v>
      </c>
      <c r="T204" s="143">
        <f>S204*H204</f>
        <v>0</v>
      </c>
      <c r="AR204" s="144" t="s">
        <v>227</v>
      </c>
      <c r="AT204" s="144" t="s">
        <v>140</v>
      </c>
      <c r="AU204" s="144" t="s">
        <v>83</v>
      </c>
      <c r="AY204" s="17" t="s">
        <v>137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81</v>
      </c>
      <c r="BK204" s="145">
        <f>ROUND(I204*H204,2)</f>
        <v>0</v>
      </c>
      <c r="BL204" s="17" t="s">
        <v>227</v>
      </c>
      <c r="BM204" s="144" t="s">
        <v>850</v>
      </c>
    </row>
    <row r="205" spans="2:65" s="1" customFormat="1" ht="16.5" customHeight="1">
      <c r="B205" s="32"/>
      <c r="C205" s="133" t="s">
        <v>332</v>
      </c>
      <c r="D205" s="133" t="s">
        <v>140</v>
      </c>
      <c r="E205" s="134" t="s">
        <v>851</v>
      </c>
      <c r="F205" s="135" t="s">
        <v>852</v>
      </c>
      <c r="G205" s="136" t="s">
        <v>173</v>
      </c>
      <c r="H205" s="137">
        <v>5</v>
      </c>
      <c r="I205" s="138"/>
      <c r="J205" s="137">
        <f>ROUND(I205*H205,2)</f>
        <v>0</v>
      </c>
      <c r="K205" s="139"/>
      <c r="L205" s="32"/>
      <c r="M205" s="140" t="s">
        <v>1</v>
      </c>
      <c r="N205" s="141" t="s">
        <v>38</v>
      </c>
      <c r="P205" s="142">
        <f>O205*H205</f>
        <v>0</v>
      </c>
      <c r="Q205" s="142">
        <v>4.0999999999999999E-4</v>
      </c>
      <c r="R205" s="142">
        <f>Q205*H205</f>
        <v>2.0499999999999997E-3</v>
      </c>
      <c r="S205" s="142">
        <v>0</v>
      </c>
      <c r="T205" s="143">
        <f>S205*H205</f>
        <v>0</v>
      </c>
      <c r="AR205" s="144" t="s">
        <v>227</v>
      </c>
      <c r="AT205" s="144" t="s">
        <v>140</v>
      </c>
      <c r="AU205" s="144" t="s">
        <v>83</v>
      </c>
      <c r="AY205" s="17" t="s">
        <v>137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81</v>
      </c>
      <c r="BK205" s="145">
        <f>ROUND(I205*H205,2)</f>
        <v>0</v>
      </c>
      <c r="BL205" s="17" t="s">
        <v>227</v>
      </c>
      <c r="BM205" s="144" t="s">
        <v>853</v>
      </c>
    </row>
    <row r="206" spans="2:65" s="1" customFormat="1" ht="16.5" customHeight="1">
      <c r="B206" s="32"/>
      <c r="C206" s="133" t="s">
        <v>339</v>
      </c>
      <c r="D206" s="133" t="s">
        <v>140</v>
      </c>
      <c r="E206" s="134" t="s">
        <v>854</v>
      </c>
      <c r="F206" s="135" t="s">
        <v>855</v>
      </c>
      <c r="G206" s="136" t="s">
        <v>173</v>
      </c>
      <c r="H206" s="137">
        <v>6</v>
      </c>
      <c r="I206" s="138"/>
      <c r="J206" s="137">
        <f>ROUND(I206*H206,2)</f>
        <v>0</v>
      </c>
      <c r="K206" s="139"/>
      <c r="L206" s="32"/>
      <c r="M206" s="140" t="s">
        <v>1</v>
      </c>
      <c r="N206" s="141" t="s">
        <v>38</v>
      </c>
      <c r="P206" s="142">
        <f>O206*H206</f>
        <v>0</v>
      </c>
      <c r="Q206" s="142">
        <v>4.8000000000000001E-4</v>
      </c>
      <c r="R206" s="142">
        <f>Q206*H206</f>
        <v>2.8800000000000002E-3</v>
      </c>
      <c r="S206" s="142">
        <v>0</v>
      </c>
      <c r="T206" s="143">
        <f>S206*H206</f>
        <v>0</v>
      </c>
      <c r="AR206" s="144" t="s">
        <v>227</v>
      </c>
      <c r="AT206" s="144" t="s">
        <v>140</v>
      </c>
      <c r="AU206" s="144" t="s">
        <v>83</v>
      </c>
      <c r="AY206" s="17" t="s">
        <v>137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81</v>
      </c>
      <c r="BK206" s="145">
        <f>ROUND(I206*H206,2)</f>
        <v>0</v>
      </c>
      <c r="BL206" s="17" t="s">
        <v>227</v>
      </c>
      <c r="BM206" s="144" t="s">
        <v>856</v>
      </c>
    </row>
    <row r="207" spans="2:65" s="1" customFormat="1" ht="16.5" customHeight="1">
      <c r="B207" s="32"/>
      <c r="C207" s="133" t="s">
        <v>346</v>
      </c>
      <c r="D207" s="133" t="s">
        <v>140</v>
      </c>
      <c r="E207" s="134" t="s">
        <v>857</v>
      </c>
      <c r="F207" s="135" t="s">
        <v>858</v>
      </c>
      <c r="G207" s="136" t="s">
        <v>173</v>
      </c>
      <c r="H207" s="137">
        <v>2</v>
      </c>
      <c r="I207" s="138"/>
      <c r="J207" s="137">
        <f>ROUND(I207*H207,2)</f>
        <v>0</v>
      </c>
      <c r="K207" s="139"/>
      <c r="L207" s="32"/>
      <c r="M207" s="140" t="s">
        <v>1</v>
      </c>
      <c r="N207" s="141" t="s">
        <v>38</v>
      </c>
      <c r="P207" s="142">
        <f>O207*H207</f>
        <v>0</v>
      </c>
      <c r="Q207" s="142">
        <v>7.1000000000000002E-4</v>
      </c>
      <c r="R207" s="142">
        <f>Q207*H207</f>
        <v>1.42E-3</v>
      </c>
      <c r="S207" s="142">
        <v>0</v>
      </c>
      <c r="T207" s="143">
        <f>S207*H207</f>
        <v>0</v>
      </c>
      <c r="AR207" s="144" t="s">
        <v>227</v>
      </c>
      <c r="AT207" s="144" t="s">
        <v>140</v>
      </c>
      <c r="AU207" s="144" t="s">
        <v>83</v>
      </c>
      <c r="AY207" s="17" t="s">
        <v>137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81</v>
      </c>
      <c r="BK207" s="145">
        <f>ROUND(I207*H207,2)</f>
        <v>0</v>
      </c>
      <c r="BL207" s="17" t="s">
        <v>227</v>
      </c>
      <c r="BM207" s="144" t="s">
        <v>859</v>
      </c>
    </row>
    <row r="208" spans="2:65" s="1" customFormat="1" ht="16.5" customHeight="1">
      <c r="B208" s="32"/>
      <c r="C208" s="133" t="s">
        <v>352</v>
      </c>
      <c r="D208" s="133" t="s">
        <v>140</v>
      </c>
      <c r="E208" s="134" t="s">
        <v>860</v>
      </c>
      <c r="F208" s="135" t="s">
        <v>861</v>
      </c>
      <c r="G208" s="136" t="s">
        <v>173</v>
      </c>
      <c r="H208" s="137">
        <v>1</v>
      </c>
      <c r="I208" s="138"/>
      <c r="J208" s="137">
        <f>ROUND(I208*H208,2)</f>
        <v>0</v>
      </c>
      <c r="K208" s="139"/>
      <c r="L208" s="32"/>
      <c r="M208" s="140" t="s">
        <v>1</v>
      </c>
      <c r="N208" s="141" t="s">
        <v>38</v>
      </c>
      <c r="P208" s="142">
        <f>O208*H208</f>
        <v>0</v>
      </c>
      <c r="Q208" s="142">
        <v>2.2399999999999998E-3</v>
      </c>
      <c r="R208" s="142">
        <f>Q208*H208</f>
        <v>2.2399999999999998E-3</v>
      </c>
      <c r="S208" s="142">
        <v>0</v>
      </c>
      <c r="T208" s="143">
        <f>S208*H208</f>
        <v>0</v>
      </c>
      <c r="AR208" s="144" t="s">
        <v>227</v>
      </c>
      <c r="AT208" s="144" t="s">
        <v>140</v>
      </c>
      <c r="AU208" s="144" t="s">
        <v>83</v>
      </c>
      <c r="AY208" s="17" t="s">
        <v>137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81</v>
      </c>
      <c r="BK208" s="145">
        <f>ROUND(I208*H208,2)</f>
        <v>0</v>
      </c>
      <c r="BL208" s="17" t="s">
        <v>227</v>
      </c>
      <c r="BM208" s="144" t="s">
        <v>862</v>
      </c>
    </row>
    <row r="209" spans="2:65" s="1" customFormat="1" ht="16.5" customHeight="1">
      <c r="B209" s="32"/>
      <c r="C209" s="133" t="s">
        <v>357</v>
      </c>
      <c r="D209" s="133" t="s">
        <v>140</v>
      </c>
      <c r="E209" s="134" t="s">
        <v>863</v>
      </c>
      <c r="F209" s="135" t="s">
        <v>864</v>
      </c>
      <c r="G209" s="136" t="s">
        <v>444</v>
      </c>
      <c r="H209" s="137">
        <v>1</v>
      </c>
      <c r="I209" s="138"/>
      <c r="J209" s="137">
        <f>ROUND(I209*H209,2)</f>
        <v>0</v>
      </c>
      <c r="K209" s="139"/>
      <c r="L209" s="32"/>
      <c r="M209" s="140" t="s">
        <v>1</v>
      </c>
      <c r="N209" s="141" t="s">
        <v>38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227</v>
      </c>
      <c r="AT209" s="144" t="s">
        <v>140</v>
      </c>
      <c r="AU209" s="144" t="s">
        <v>83</v>
      </c>
      <c r="AY209" s="17" t="s">
        <v>137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81</v>
      </c>
      <c r="BK209" s="145">
        <f>ROUND(I209*H209,2)</f>
        <v>0</v>
      </c>
      <c r="BL209" s="17" t="s">
        <v>227</v>
      </c>
      <c r="BM209" s="144" t="s">
        <v>865</v>
      </c>
    </row>
    <row r="210" spans="2:65" s="1" customFormat="1" ht="24.2" customHeight="1">
      <c r="B210" s="32"/>
      <c r="C210" s="133" t="s">
        <v>364</v>
      </c>
      <c r="D210" s="133" t="s">
        <v>140</v>
      </c>
      <c r="E210" s="134" t="s">
        <v>866</v>
      </c>
      <c r="F210" s="135" t="s">
        <v>867</v>
      </c>
      <c r="G210" s="136" t="s">
        <v>444</v>
      </c>
      <c r="H210" s="137">
        <v>2</v>
      </c>
      <c r="I210" s="138"/>
      <c r="J210" s="137">
        <f>ROUND(I210*H210,2)</f>
        <v>0</v>
      </c>
      <c r="K210" s="139"/>
      <c r="L210" s="32"/>
      <c r="M210" s="140" t="s">
        <v>1</v>
      </c>
      <c r="N210" s="141" t="s">
        <v>38</v>
      </c>
      <c r="P210" s="142">
        <f>O210*H210</f>
        <v>0</v>
      </c>
      <c r="Q210" s="142">
        <v>2.2000000000000001E-4</v>
      </c>
      <c r="R210" s="142">
        <f>Q210*H210</f>
        <v>4.4000000000000002E-4</v>
      </c>
      <c r="S210" s="142">
        <v>0</v>
      </c>
      <c r="T210" s="143">
        <f>S210*H210</f>
        <v>0</v>
      </c>
      <c r="AR210" s="144" t="s">
        <v>227</v>
      </c>
      <c r="AT210" s="144" t="s">
        <v>140</v>
      </c>
      <c r="AU210" s="144" t="s">
        <v>83</v>
      </c>
      <c r="AY210" s="17" t="s">
        <v>137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81</v>
      </c>
      <c r="BK210" s="145">
        <f>ROUND(I210*H210,2)</f>
        <v>0</v>
      </c>
      <c r="BL210" s="17" t="s">
        <v>227</v>
      </c>
      <c r="BM210" s="144" t="s">
        <v>868</v>
      </c>
    </row>
    <row r="211" spans="2:65" s="1" customFormat="1" ht="21.75" customHeight="1">
      <c r="B211" s="32"/>
      <c r="C211" s="133" t="s">
        <v>372</v>
      </c>
      <c r="D211" s="133" t="s">
        <v>140</v>
      </c>
      <c r="E211" s="134" t="s">
        <v>869</v>
      </c>
      <c r="F211" s="135" t="s">
        <v>870</v>
      </c>
      <c r="G211" s="136" t="s">
        <v>444</v>
      </c>
      <c r="H211" s="137">
        <v>1</v>
      </c>
      <c r="I211" s="138"/>
      <c r="J211" s="137">
        <f>ROUND(I211*H211,2)</f>
        <v>0</v>
      </c>
      <c r="K211" s="139"/>
      <c r="L211" s="32"/>
      <c r="M211" s="140" t="s">
        <v>1</v>
      </c>
      <c r="N211" s="141" t="s">
        <v>38</v>
      </c>
      <c r="P211" s="142">
        <f>O211*H211</f>
        <v>0</v>
      </c>
      <c r="Q211" s="142">
        <v>1.4999999999999999E-4</v>
      </c>
      <c r="R211" s="142">
        <f>Q211*H211</f>
        <v>1.4999999999999999E-4</v>
      </c>
      <c r="S211" s="142">
        <v>0</v>
      </c>
      <c r="T211" s="143">
        <f>S211*H211</f>
        <v>0</v>
      </c>
      <c r="AR211" s="144" t="s">
        <v>227</v>
      </c>
      <c r="AT211" s="144" t="s">
        <v>140</v>
      </c>
      <c r="AU211" s="144" t="s">
        <v>83</v>
      </c>
      <c r="AY211" s="17" t="s">
        <v>137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81</v>
      </c>
      <c r="BK211" s="145">
        <f>ROUND(I211*H211,2)</f>
        <v>0</v>
      </c>
      <c r="BL211" s="17" t="s">
        <v>227</v>
      </c>
      <c r="BM211" s="144" t="s">
        <v>871</v>
      </c>
    </row>
    <row r="212" spans="2:65" s="1" customFormat="1" ht="21.75" customHeight="1">
      <c r="B212" s="32"/>
      <c r="C212" s="133" t="s">
        <v>396</v>
      </c>
      <c r="D212" s="133" t="s">
        <v>140</v>
      </c>
      <c r="E212" s="134" t="s">
        <v>872</v>
      </c>
      <c r="F212" s="135" t="s">
        <v>873</v>
      </c>
      <c r="G212" s="136" t="s">
        <v>173</v>
      </c>
      <c r="H212" s="137">
        <v>22</v>
      </c>
      <c r="I212" s="138"/>
      <c r="J212" s="137">
        <f>ROUND(I212*H212,2)</f>
        <v>0</v>
      </c>
      <c r="K212" s="139"/>
      <c r="L212" s="32"/>
      <c r="M212" s="140" t="s">
        <v>1</v>
      </c>
      <c r="N212" s="141" t="s">
        <v>38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227</v>
      </c>
      <c r="AT212" s="144" t="s">
        <v>140</v>
      </c>
      <c r="AU212" s="144" t="s">
        <v>83</v>
      </c>
      <c r="AY212" s="17" t="s">
        <v>137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81</v>
      </c>
      <c r="BK212" s="145">
        <f>ROUND(I212*H212,2)</f>
        <v>0</v>
      </c>
      <c r="BL212" s="17" t="s">
        <v>227</v>
      </c>
      <c r="BM212" s="144" t="s">
        <v>874</v>
      </c>
    </row>
    <row r="213" spans="2:65" s="13" customFormat="1">
      <c r="B213" s="153"/>
      <c r="D213" s="147" t="s">
        <v>146</v>
      </c>
      <c r="E213" s="154" t="s">
        <v>1</v>
      </c>
      <c r="F213" s="155" t="s">
        <v>875</v>
      </c>
      <c r="H213" s="156">
        <v>22</v>
      </c>
      <c r="I213" s="157"/>
      <c r="L213" s="153"/>
      <c r="M213" s="158"/>
      <c r="T213" s="159"/>
      <c r="AT213" s="154" t="s">
        <v>146</v>
      </c>
      <c r="AU213" s="154" t="s">
        <v>83</v>
      </c>
      <c r="AV213" s="13" t="s">
        <v>83</v>
      </c>
      <c r="AW213" s="13" t="s">
        <v>29</v>
      </c>
      <c r="AX213" s="13" t="s">
        <v>81</v>
      </c>
      <c r="AY213" s="154" t="s">
        <v>137</v>
      </c>
    </row>
    <row r="214" spans="2:65" s="1" customFormat="1" ht="24.2" customHeight="1">
      <c r="B214" s="32"/>
      <c r="C214" s="133" t="s">
        <v>401</v>
      </c>
      <c r="D214" s="133" t="s">
        <v>140</v>
      </c>
      <c r="E214" s="134" t="s">
        <v>876</v>
      </c>
      <c r="F214" s="135" t="s">
        <v>877</v>
      </c>
      <c r="G214" s="136" t="s">
        <v>399</v>
      </c>
      <c r="H214" s="137">
        <v>0.02</v>
      </c>
      <c r="I214" s="138"/>
      <c r="J214" s="137">
        <f>ROUND(I214*H214,2)</f>
        <v>0</v>
      </c>
      <c r="K214" s="139"/>
      <c r="L214" s="32"/>
      <c r="M214" s="140" t="s">
        <v>1</v>
      </c>
      <c r="N214" s="141" t="s">
        <v>38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227</v>
      </c>
      <c r="AT214" s="144" t="s">
        <v>140</v>
      </c>
      <c r="AU214" s="144" t="s">
        <v>83</v>
      </c>
      <c r="AY214" s="17" t="s">
        <v>137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81</v>
      </c>
      <c r="BK214" s="145">
        <f>ROUND(I214*H214,2)</f>
        <v>0</v>
      </c>
      <c r="BL214" s="17" t="s">
        <v>227</v>
      </c>
      <c r="BM214" s="144" t="s">
        <v>878</v>
      </c>
    </row>
    <row r="215" spans="2:65" s="1" customFormat="1" ht="24.2" customHeight="1">
      <c r="B215" s="32"/>
      <c r="C215" s="133" t="s">
        <v>405</v>
      </c>
      <c r="D215" s="133" t="s">
        <v>140</v>
      </c>
      <c r="E215" s="134" t="s">
        <v>879</v>
      </c>
      <c r="F215" s="135" t="s">
        <v>880</v>
      </c>
      <c r="G215" s="136" t="s">
        <v>399</v>
      </c>
      <c r="H215" s="137">
        <v>0.02</v>
      </c>
      <c r="I215" s="138"/>
      <c r="J215" s="137">
        <f>ROUND(I215*H215,2)</f>
        <v>0</v>
      </c>
      <c r="K215" s="139"/>
      <c r="L215" s="32"/>
      <c r="M215" s="140" t="s">
        <v>1</v>
      </c>
      <c r="N215" s="141" t="s">
        <v>38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227</v>
      </c>
      <c r="AT215" s="144" t="s">
        <v>140</v>
      </c>
      <c r="AU215" s="144" t="s">
        <v>83</v>
      </c>
      <c r="AY215" s="17" t="s">
        <v>137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81</v>
      </c>
      <c r="BK215" s="145">
        <f>ROUND(I215*H215,2)</f>
        <v>0</v>
      </c>
      <c r="BL215" s="17" t="s">
        <v>227</v>
      </c>
      <c r="BM215" s="144" t="s">
        <v>881</v>
      </c>
    </row>
    <row r="216" spans="2:65" s="11" customFormat="1" ht="22.9" customHeight="1">
      <c r="B216" s="121"/>
      <c r="D216" s="122" t="s">
        <v>72</v>
      </c>
      <c r="E216" s="131" t="s">
        <v>882</v>
      </c>
      <c r="F216" s="131" t="s">
        <v>883</v>
      </c>
      <c r="I216" s="124"/>
      <c r="J216" s="132">
        <f>BK216</f>
        <v>0</v>
      </c>
      <c r="L216" s="121"/>
      <c r="M216" s="126"/>
      <c r="P216" s="127">
        <f>SUM(P217:P244)</f>
        <v>0</v>
      </c>
      <c r="R216" s="127">
        <f>SUM(R217:R244)</f>
        <v>6.3539999999999999E-2</v>
      </c>
      <c r="T216" s="128">
        <f>SUM(T217:T244)</f>
        <v>0</v>
      </c>
      <c r="AR216" s="122" t="s">
        <v>83</v>
      </c>
      <c r="AT216" s="129" t="s">
        <v>72</v>
      </c>
      <c r="AU216" s="129" t="s">
        <v>81</v>
      </c>
      <c r="AY216" s="122" t="s">
        <v>137</v>
      </c>
      <c r="BK216" s="130">
        <f>SUM(BK217:BK244)</f>
        <v>0</v>
      </c>
    </row>
    <row r="217" spans="2:65" s="1" customFormat="1" ht="24.2" customHeight="1">
      <c r="B217" s="32"/>
      <c r="C217" s="133" t="s">
        <v>411</v>
      </c>
      <c r="D217" s="133" t="s">
        <v>140</v>
      </c>
      <c r="E217" s="134" t="s">
        <v>884</v>
      </c>
      <c r="F217" s="135" t="s">
        <v>885</v>
      </c>
      <c r="G217" s="136" t="s">
        <v>444</v>
      </c>
      <c r="H217" s="137">
        <v>4</v>
      </c>
      <c r="I217" s="138"/>
      <c r="J217" s="137">
        <f>ROUND(I217*H217,2)</f>
        <v>0</v>
      </c>
      <c r="K217" s="139"/>
      <c r="L217" s="32"/>
      <c r="M217" s="140" t="s">
        <v>1</v>
      </c>
      <c r="N217" s="141" t="s">
        <v>38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227</v>
      </c>
      <c r="AT217" s="144" t="s">
        <v>140</v>
      </c>
      <c r="AU217" s="144" t="s">
        <v>83</v>
      </c>
      <c r="AY217" s="17" t="s">
        <v>137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7" t="s">
        <v>81</v>
      </c>
      <c r="BK217" s="145">
        <f>ROUND(I217*H217,2)</f>
        <v>0</v>
      </c>
      <c r="BL217" s="17" t="s">
        <v>227</v>
      </c>
      <c r="BM217" s="144" t="s">
        <v>886</v>
      </c>
    </row>
    <row r="218" spans="2:65" s="12" customFormat="1">
      <c r="B218" s="146"/>
      <c r="D218" s="147" t="s">
        <v>146</v>
      </c>
      <c r="E218" s="148" t="s">
        <v>1</v>
      </c>
      <c r="F218" s="149" t="s">
        <v>887</v>
      </c>
      <c r="H218" s="148" t="s">
        <v>1</v>
      </c>
      <c r="I218" s="150"/>
      <c r="L218" s="146"/>
      <c r="M218" s="151"/>
      <c r="T218" s="152"/>
      <c r="AT218" s="148" t="s">
        <v>146</v>
      </c>
      <c r="AU218" s="148" t="s">
        <v>83</v>
      </c>
      <c r="AV218" s="12" t="s">
        <v>81</v>
      </c>
      <c r="AW218" s="12" t="s">
        <v>29</v>
      </c>
      <c r="AX218" s="12" t="s">
        <v>73</v>
      </c>
      <c r="AY218" s="148" t="s">
        <v>137</v>
      </c>
    </row>
    <row r="219" spans="2:65" s="13" customFormat="1">
      <c r="B219" s="153"/>
      <c r="D219" s="147" t="s">
        <v>146</v>
      </c>
      <c r="E219" s="154" t="s">
        <v>1</v>
      </c>
      <c r="F219" s="155" t="s">
        <v>888</v>
      </c>
      <c r="H219" s="156">
        <v>4</v>
      </c>
      <c r="I219" s="157"/>
      <c r="L219" s="153"/>
      <c r="M219" s="158"/>
      <c r="T219" s="159"/>
      <c r="AT219" s="154" t="s">
        <v>146</v>
      </c>
      <c r="AU219" s="154" t="s">
        <v>83</v>
      </c>
      <c r="AV219" s="13" t="s">
        <v>83</v>
      </c>
      <c r="AW219" s="13" t="s">
        <v>29</v>
      </c>
      <c r="AX219" s="13" t="s">
        <v>73</v>
      </c>
      <c r="AY219" s="154" t="s">
        <v>137</v>
      </c>
    </row>
    <row r="220" spans="2:65" s="14" customFormat="1">
      <c r="B220" s="160"/>
      <c r="D220" s="147" t="s">
        <v>146</v>
      </c>
      <c r="E220" s="161" t="s">
        <v>1</v>
      </c>
      <c r="F220" s="162" t="s">
        <v>149</v>
      </c>
      <c r="H220" s="163">
        <v>4</v>
      </c>
      <c r="I220" s="164"/>
      <c r="L220" s="160"/>
      <c r="M220" s="165"/>
      <c r="T220" s="166"/>
      <c r="AT220" s="161" t="s">
        <v>146</v>
      </c>
      <c r="AU220" s="161" t="s">
        <v>83</v>
      </c>
      <c r="AV220" s="14" t="s">
        <v>144</v>
      </c>
      <c r="AW220" s="14" t="s">
        <v>29</v>
      </c>
      <c r="AX220" s="14" t="s">
        <v>81</v>
      </c>
      <c r="AY220" s="161" t="s">
        <v>137</v>
      </c>
    </row>
    <row r="221" spans="2:65" s="1" customFormat="1" ht="24.2" customHeight="1">
      <c r="B221" s="32"/>
      <c r="C221" s="133" t="s">
        <v>417</v>
      </c>
      <c r="D221" s="133" t="s">
        <v>140</v>
      </c>
      <c r="E221" s="134" t="s">
        <v>889</v>
      </c>
      <c r="F221" s="135" t="s">
        <v>890</v>
      </c>
      <c r="G221" s="136" t="s">
        <v>444</v>
      </c>
      <c r="H221" s="137">
        <v>2</v>
      </c>
      <c r="I221" s="138"/>
      <c r="J221" s="137">
        <f>ROUND(I221*H221,2)</f>
        <v>0</v>
      </c>
      <c r="K221" s="139"/>
      <c r="L221" s="32"/>
      <c r="M221" s="140" t="s">
        <v>1</v>
      </c>
      <c r="N221" s="141" t="s">
        <v>38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227</v>
      </c>
      <c r="AT221" s="144" t="s">
        <v>140</v>
      </c>
      <c r="AU221" s="144" t="s">
        <v>83</v>
      </c>
      <c r="AY221" s="17" t="s">
        <v>137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81</v>
      </c>
      <c r="BK221" s="145">
        <f>ROUND(I221*H221,2)</f>
        <v>0</v>
      </c>
      <c r="BL221" s="17" t="s">
        <v>227</v>
      </c>
      <c r="BM221" s="144" t="s">
        <v>891</v>
      </c>
    </row>
    <row r="222" spans="2:65" s="12" customFormat="1">
      <c r="B222" s="146"/>
      <c r="D222" s="147" t="s">
        <v>146</v>
      </c>
      <c r="E222" s="148" t="s">
        <v>1</v>
      </c>
      <c r="F222" s="149" t="s">
        <v>887</v>
      </c>
      <c r="H222" s="148" t="s">
        <v>1</v>
      </c>
      <c r="I222" s="150"/>
      <c r="L222" s="146"/>
      <c r="M222" s="151"/>
      <c r="T222" s="152"/>
      <c r="AT222" s="148" t="s">
        <v>146</v>
      </c>
      <c r="AU222" s="148" t="s">
        <v>83</v>
      </c>
      <c r="AV222" s="12" t="s">
        <v>81</v>
      </c>
      <c r="AW222" s="12" t="s">
        <v>29</v>
      </c>
      <c r="AX222" s="12" t="s">
        <v>73</v>
      </c>
      <c r="AY222" s="148" t="s">
        <v>137</v>
      </c>
    </row>
    <row r="223" spans="2:65" s="13" customFormat="1">
      <c r="B223" s="153"/>
      <c r="D223" s="147" t="s">
        <v>146</v>
      </c>
      <c r="E223" s="154" t="s">
        <v>1</v>
      </c>
      <c r="F223" s="155" t="s">
        <v>83</v>
      </c>
      <c r="H223" s="156">
        <v>2</v>
      </c>
      <c r="I223" s="157"/>
      <c r="L223" s="153"/>
      <c r="M223" s="158"/>
      <c r="T223" s="159"/>
      <c r="AT223" s="154" t="s">
        <v>146</v>
      </c>
      <c r="AU223" s="154" t="s">
        <v>83</v>
      </c>
      <c r="AV223" s="13" t="s">
        <v>83</v>
      </c>
      <c r="AW223" s="13" t="s">
        <v>29</v>
      </c>
      <c r="AX223" s="13" t="s">
        <v>73</v>
      </c>
      <c r="AY223" s="154" t="s">
        <v>137</v>
      </c>
    </row>
    <row r="224" spans="2:65" s="14" customFormat="1">
      <c r="B224" s="160"/>
      <c r="D224" s="147" t="s">
        <v>146</v>
      </c>
      <c r="E224" s="161" t="s">
        <v>1</v>
      </c>
      <c r="F224" s="162" t="s">
        <v>149</v>
      </c>
      <c r="H224" s="163">
        <v>2</v>
      </c>
      <c r="I224" s="164"/>
      <c r="L224" s="160"/>
      <c r="M224" s="165"/>
      <c r="T224" s="166"/>
      <c r="AT224" s="161" t="s">
        <v>146</v>
      </c>
      <c r="AU224" s="161" t="s">
        <v>83</v>
      </c>
      <c r="AV224" s="14" t="s">
        <v>144</v>
      </c>
      <c r="AW224" s="14" t="s">
        <v>29</v>
      </c>
      <c r="AX224" s="14" t="s">
        <v>81</v>
      </c>
      <c r="AY224" s="161" t="s">
        <v>137</v>
      </c>
    </row>
    <row r="225" spans="2:65" s="1" customFormat="1" ht="24.2" customHeight="1">
      <c r="B225" s="32"/>
      <c r="C225" s="133" t="s">
        <v>425</v>
      </c>
      <c r="D225" s="133" t="s">
        <v>140</v>
      </c>
      <c r="E225" s="134" t="s">
        <v>892</v>
      </c>
      <c r="F225" s="135" t="s">
        <v>893</v>
      </c>
      <c r="G225" s="136" t="s">
        <v>173</v>
      </c>
      <c r="H225" s="137">
        <v>40</v>
      </c>
      <c r="I225" s="138"/>
      <c r="J225" s="137">
        <f>ROUND(I225*H225,2)</f>
        <v>0</v>
      </c>
      <c r="K225" s="139"/>
      <c r="L225" s="32"/>
      <c r="M225" s="140" t="s">
        <v>1</v>
      </c>
      <c r="N225" s="141" t="s">
        <v>38</v>
      </c>
      <c r="P225" s="142">
        <f>O225*H225</f>
        <v>0</v>
      </c>
      <c r="Q225" s="142">
        <v>9.7999999999999997E-4</v>
      </c>
      <c r="R225" s="142">
        <f>Q225*H225</f>
        <v>3.9199999999999999E-2</v>
      </c>
      <c r="S225" s="142">
        <v>0</v>
      </c>
      <c r="T225" s="143">
        <f>S225*H225</f>
        <v>0</v>
      </c>
      <c r="AR225" s="144" t="s">
        <v>227</v>
      </c>
      <c r="AT225" s="144" t="s">
        <v>140</v>
      </c>
      <c r="AU225" s="144" t="s">
        <v>83</v>
      </c>
      <c r="AY225" s="17" t="s">
        <v>137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81</v>
      </c>
      <c r="BK225" s="145">
        <f>ROUND(I225*H225,2)</f>
        <v>0</v>
      </c>
      <c r="BL225" s="17" t="s">
        <v>227</v>
      </c>
      <c r="BM225" s="144" t="s">
        <v>894</v>
      </c>
    </row>
    <row r="226" spans="2:65" s="1" customFormat="1" ht="24.2" customHeight="1">
      <c r="B226" s="32"/>
      <c r="C226" s="133" t="s">
        <v>430</v>
      </c>
      <c r="D226" s="133" t="s">
        <v>140</v>
      </c>
      <c r="E226" s="134" t="s">
        <v>895</v>
      </c>
      <c r="F226" s="135" t="s">
        <v>896</v>
      </c>
      <c r="G226" s="136" t="s">
        <v>173</v>
      </c>
      <c r="H226" s="137">
        <v>6</v>
      </c>
      <c r="I226" s="138"/>
      <c r="J226" s="137">
        <f>ROUND(I226*H226,2)</f>
        <v>0</v>
      </c>
      <c r="K226" s="139"/>
      <c r="L226" s="32"/>
      <c r="M226" s="140" t="s">
        <v>1</v>
      </c>
      <c r="N226" s="141" t="s">
        <v>38</v>
      </c>
      <c r="P226" s="142">
        <f>O226*H226</f>
        <v>0</v>
      </c>
      <c r="Q226" s="142">
        <v>1.2600000000000001E-3</v>
      </c>
      <c r="R226" s="142">
        <f>Q226*H226</f>
        <v>7.5600000000000007E-3</v>
      </c>
      <c r="S226" s="142">
        <v>0</v>
      </c>
      <c r="T226" s="143">
        <f>S226*H226</f>
        <v>0</v>
      </c>
      <c r="AR226" s="144" t="s">
        <v>227</v>
      </c>
      <c r="AT226" s="144" t="s">
        <v>140</v>
      </c>
      <c r="AU226" s="144" t="s">
        <v>83</v>
      </c>
      <c r="AY226" s="17" t="s">
        <v>137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81</v>
      </c>
      <c r="BK226" s="145">
        <f>ROUND(I226*H226,2)</f>
        <v>0</v>
      </c>
      <c r="BL226" s="17" t="s">
        <v>227</v>
      </c>
      <c r="BM226" s="144" t="s">
        <v>897</v>
      </c>
    </row>
    <row r="227" spans="2:65" s="1" customFormat="1" ht="37.9" customHeight="1">
      <c r="B227" s="32"/>
      <c r="C227" s="133" t="s">
        <v>434</v>
      </c>
      <c r="D227" s="133" t="s">
        <v>140</v>
      </c>
      <c r="E227" s="134" t="s">
        <v>898</v>
      </c>
      <c r="F227" s="135" t="s">
        <v>899</v>
      </c>
      <c r="G227" s="136" t="s">
        <v>173</v>
      </c>
      <c r="H227" s="137">
        <v>40</v>
      </c>
      <c r="I227" s="138"/>
      <c r="J227" s="137">
        <f>ROUND(I227*H227,2)</f>
        <v>0</v>
      </c>
      <c r="K227" s="139"/>
      <c r="L227" s="32"/>
      <c r="M227" s="140" t="s">
        <v>1</v>
      </c>
      <c r="N227" s="141" t="s">
        <v>38</v>
      </c>
      <c r="P227" s="142">
        <f>O227*H227</f>
        <v>0</v>
      </c>
      <c r="Q227" s="142">
        <v>6.9999999999999994E-5</v>
      </c>
      <c r="R227" s="142">
        <f>Q227*H227</f>
        <v>2.7999999999999995E-3</v>
      </c>
      <c r="S227" s="142">
        <v>0</v>
      </c>
      <c r="T227" s="143">
        <f>S227*H227</f>
        <v>0</v>
      </c>
      <c r="AR227" s="144" t="s">
        <v>227</v>
      </c>
      <c r="AT227" s="144" t="s">
        <v>140</v>
      </c>
      <c r="AU227" s="144" t="s">
        <v>83</v>
      </c>
      <c r="AY227" s="17" t="s">
        <v>137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81</v>
      </c>
      <c r="BK227" s="145">
        <f>ROUND(I227*H227,2)</f>
        <v>0</v>
      </c>
      <c r="BL227" s="17" t="s">
        <v>227</v>
      </c>
      <c r="BM227" s="144" t="s">
        <v>900</v>
      </c>
    </row>
    <row r="228" spans="2:65" s="1" customFormat="1" ht="37.9" customHeight="1">
      <c r="B228" s="32"/>
      <c r="C228" s="133" t="s">
        <v>441</v>
      </c>
      <c r="D228" s="133" t="s">
        <v>140</v>
      </c>
      <c r="E228" s="134" t="s">
        <v>901</v>
      </c>
      <c r="F228" s="135" t="s">
        <v>902</v>
      </c>
      <c r="G228" s="136" t="s">
        <v>173</v>
      </c>
      <c r="H228" s="137">
        <v>6</v>
      </c>
      <c r="I228" s="138"/>
      <c r="J228" s="137">
        <f>ROUND(I228*H228,2)</f>
        <v>0</v>
      </c>
      <c r="K228" s="139"/>
      <c r="L228" s="32"/>
      <c r="M228" s="140" t="s">
        <v>1</v>
      </c>
      <c r="N228" s="141" t="s">
        <v>38</v>
      </c>
      <c r="P228" s="142">
        <f>O228*H228</f>
        <v>0</v>
      </c>
      <c r="Q228" s="142">
        <v>1.6000000000000001E-4</v>
      </c>
      <c r="R228" s="142">
        <f>Q228*H228</f>
        <v>9.6000000000000013E-4</v>
      </c>
      <c r="S228" s="142">
        <v>0</v>
      </c>
      <c r="T228" s="143">
        <f>S228*H228</f>
        <v>0</v>
      </c>
      <c r="AR228" s="144" t="s">
        <v>227</v>
      </c>
      <c r="AT228" s="144" t="s">
        <v>140</v>
      </c>
      <c r="AU228" s="144" t="s">
        <v>83</v>
      </c>
      <c r="AY228" s="17" t="s">
        <v>137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81</v>
      </c>
      <c r="BK228" s="145">
        <f>ROUND(I228*H228,2)</f>
        <v>0</v>
      </c>
      <c r="BL228" s="17" t="s">
        <v>227</v>
      </c>
      <c r="BM228" s="144" t="s">
        <v>903</v>
      </c>
    </row>
    <row r="229" spans="2:65" s="1" customFormat="1" ht="21.75" customHeight="1">
      <c r="B229" s="32"/>
      <c r="C229" s="133" t="s">
        <v>446</v>
      </c>
      <c r="D229" s="133" t="s">
        <v>140</v>
      </c>
      <c r="E229" s="134" t="s">
        <v>904</v>
      </c>
      <c r="F229" s="135" t="s">
        <v>905</v>
      </c>
      <c r="G229" s="136" t="s">
        <v>444</v>
      </c>
      <c r="H229" s="137">
        <v>10</v>
      </c>
      <c r="I229" s="138"/>
      <c r="J229" s="137">
        <f>ROUND(I229*H229,2)</f>
        <v>0</v>
      </c>
      <c r="K229" s="139"/>
      <c r="L229" s="32"/>
      <c r="M229" s="140" t="s">
        <v>1</v>
      </c>
      <c r="N229" s="141" t="s">
        <v>38</v>
      </c>
      <c r="P229" s="142">
        <f>O229*H229</f>
        <v>0</v>
      </c>
      <c r="Q229" s="142">
        <v>1.2999999999999999E-4</v>
      </c>
      <c r="R229" s="142">
        <f>Q229*H229</f>
        <v>1.2999999999999999E-3</v>
      </c>
      <c r="S229" s="142">
        <v>0</v>
      </c>
      <c r="T229" s="143">
        <f>S229*H229</f>
        <v>0</v>
      </c>
      <c r="AR229" s="144" t="s">
        <v>227</v>
      </c>
      <c r="AT229" s="144" t="s">
        <v>140</v>
      </c>
      <c r="AU229" s="144" t="s">
        <v>83</v>
      </c>
      <c r="AY229" s="17" t="s">
        <v>137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81</v>
      </c>
      <c r="BK229" s="145">
        <f>ROUND(I229*H229,2)</f>
        <v>0</v>
      </c>
      <c r="BL229" s="17" t="s">
        <v>227</v>
      </c>
      <c r="BM229" s="144" t="s">
        <v>906</v>
      </c>
    </row>
    <row r="230" spans="2:65" s="12" customFormat="1">
      <c r="B230" s="146"/>
      <c r="D230" s="147" t="s">
        <v>146</v>
      </c>
      <c r="E230" s="148" t="s">
        <v>1</v>
      </c>
      <c r="F230" s="149" t="s">
        <v>907</v>
      </c>
      <c r="H230" s="148" t="s">
        <v>1</v>
      </c>
      <c r="I230" s="150"/>
      <c r="L230" s="146"/>
      <c r="M230" s="151"/>
      <c r="T230" s="152"/>
      <c r="AT230" s="148" t="s">
        <v>146</v>
      </c>
      <c r="AU230" s="148" t="s">
        <v>83</v>
      </c>
      <c r="AV230" s="12" t="s">
        <v>81</v>
      </c>
      <c r="AW230" s="12" t="s">
        <v>29</v>
      </c>
      <c r="AX230" s="12" t="s">
        <v>73</v>
      </c>
      <c r="AY230" s="148" t="s">
        <v>137</v>
      </c>
    </row>
    <row r="231" spans="2:65" s="13" customFormat="1">
      <c r="B231" s="153"/>
      <c r="D231" s="147" t="s">
        <v>146</v>
      </c>
      <c r="E231" s="154" t="s">
        <v>1</v>
      </c>
      <c r="F231" s="155" t="s">
        <v>908</v>
      </c>
      <c r="H231" s="156">
        <v>10</v>
      </c>
      <c r="I231" s="157"/>
      <c r="L231" s="153"/>
      <c r="M231" s="158"/>
      <c r="T231" s="159"/>
      <c r="AT231" s="154" t="s">
        <v>146</v>
      </c>
      <c r="AU231" s="154" t="s">
        <v>83</v>
      </c>
      <c r="AV231" s="13" t="s">
        <v>83</v>
      </c>
      <c r="AW231" s="13" t="s">
        <v>29</v>
      </c>
      <c r="AX231" s="13" t="s">
        <v>73</v>
      </c>
      <c r="AY231" s="154" t="s">
        <v>137</v>
      </c>
    </row>
    <row r="232" spans="2:65" s="14" customFormat="1">
      <c r="B232" s="160"/>
      <c r="D232" s="147" t="s">
        <v>146</v>
      </c>
      <c r="E232" s="161" t="s">
        <v>1</v>
      </c>
      <c r="F232" s="162" t="s">
        <v>149</v>
      </c>
      <c r="H232" s="163">
        <v>10</v>
      </c>
      <c r="I232" s="164"/>
      <c r="L232" s="160"/>
      <c r="M232" s="165"/>
      <c r="T232" s="166"/>
      <c r="AT232" s="161" t="s">
        <v>146</v>
      </c>
      <c r="AU232" s="161" t="s">
        <v>83</v>
      </c>
      <c r="AV232" s="14" t="s">
        <v>144</v>
      </c>
      <c r="AW232" s="14" t="s">
        <v>29</v>
      </c>
      <c r="AX232" s="14" t="s">
        <v>81</v>
      </c>
      <c r="AY232" s="161" t="s">
        <v>137</v>
      </c>
    </row>
    <row r="233" spans="2:65" s="1" customFormat="1" ht="16.5" customHeight="1">
      <c r="B233" s="32"/>
      <c r="C233" s="133" t="s">
        <v>450</v>
      </c>
      <c r="D233" s="133" t="s">
        <v>140</v>
      </c>
      <c r="E233" s="134" t="s">
        <v>909</v>
      </c>
      <c r="F233" s="135" t="s">
        <v>910</v>
      </c>
      <c r="G233" s="136" t="s">
        <v>911</v>
      </c>
      <c r="H233" s="137">
        <v>2</v>
      </c>
      <c r="I233" s="138"/>
      <c r="J233" s="137">
        <f>ROUND(I233*H233,2)</f>
        <v>0</v>
      </c>
      <c r="K233" s="139"/>
      <c r="L233" s="32"/>
      <c r="M233" s="140" t="s">
        <v>1</v>
      </c>
      <c r="N233" s="141" t="s">
        <v>38</v>
      </c>
      <c r="P233" s="142">
        <f>O233*H233</f>
        <v>0</v>
      </c>
      <c r="Q233" s="142">
        <v>2.5000000000000001E-4</v>
      </c>
      <c r="R233" s="142">
        <f>Q233*H233</f>
        <v>5.0000000000000001E-4</v>
      </c>
      <c r="S233" s="142">
        <v>0</v>
      </c>
      <c r="T233" s="143">
        <f>S233*H233</f>
        <v>0</v>
      </c>
      <c r="AR233" s="144" t="s">
        <v>227</v>
      </c>
      <c r="AT233" s="144" t="s">
        <v>140</v>
      </c>
      <c r="AU233" s="144" t="s">
        <v>83</v>
      </c>
      <c r="AY233" s="17" t="s">
        <v>137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81</v>
      </c>
      <c r="BK233" s="145">
        <f>ROUND(I233*H233,2)</f>
        <v>0</v>
      </c>
      <c r="BL233" s="17" t="s">
        <v>227</v>
      </c>
      <c r="BM233" s="144" t="s">
        <v>912</v>
      </c>
    </row>
    <row r="234" spans="2:65" s="12" customFormat="1">
      <c r="B234" s="146"/>
      <c r="D234" s="147" t="s">
        <v>146</v>
      </c>
      <c r="E234" s="148" t="s">
        <v>1</v>
      </c>
      <c r="F234" s="149" t="s">
        <v>913</v>
      </c>
      <c r="H234" s="148" t="s">
        <v>1</v>
      </c>
      <c r="I234" s="150"/>
      <c r="L234" s="146"/>
      <c r="M234" s="151"/>
      <c r="T234" s="152"/>
      <c r="AT234" s="148" t="s">
        <v>146</v>
      </c>
      <c r="AU234" s="148" t="s">
        <v>83</v>
      </c>
      <c r="AV234" s="12" t="s">
        <v>81</v>
      </c>
      <c r="AW234" s="12" t="s">
        <v>29</v>
      </c>
      <c r="AX234" s="12" t="s">
        <v>73</v>
      </c>
      <c r="AY234" s="148" t="s">
        <v>137</v>
      </c>
    </row>
    <row r="235" spans="2:65" s="13" customFormat="1">
      <c r="B235" s="153"/>
      <c r="D235" s="147" t="s">
        <v>146</v>
      </c>
      <c r="E235" s="154" t="s">
        <v>1</v>
      </c>
      <c r="F235" s="155" t="s">
        <v>83</v>
      </c>
      <c r="H235" s="156">
        <v>2</v>
      </c>
      <c r="I235" s="157"/>
      <c r="L235" s="153"/>
      <c r="M235" s="158"/>
      <c r="T235" s="159"/>
      <c r="AT235" s="154" t="s">
        <v>146</v>
      </c>
      <c r="AU235" s="154" t="s">
        <v>83</v>
      </c>
      <c r="AV235" s="13" t="s">
        <v>83</v>
      </c>
      <c r="AW235" s="13" t="s">
        <v>29</v>
      </c>
      <c r="AX235" s="13" t="s">
        <v>73</v>
      </c>
      <c r="AY235" s="154" t="s">
        <v>137</v>
      </c>
    </row>
    <row r="236" spans="2:65" s="14" customFormat="1">
      <c r="B236" s="160"/>
      <c r="D236" s="147" t="s">
        <v>146</v>
      </c>
      <c r="E236" s="161" t="s">
        <v>1</v>
      </c>
      <c r="F236" s="162" t="s">
        <v>149</v>
      </c>
      <c r="H236" s="163">
        <v>2</v>
      </c>
      <c r="I236" s="164"/>
      <c r="L236" s="160"/>
      <c r="M236" s="165"/>
      <c r="T236" s="166"/>
      <c r="AT236" s="161" t="s">
        <v>146</v>
      </c>
      <c r="AU236" s="161" t="s">
        <v>83</v>
      </c>
      <c r="AV236" s="14" t="s">
        <v>144</v>
      </c>
      <c r="AW236" s="14" t="s">
        <v>29</v>
      </c>
      <c r="AX236" s="14" t="s">
        <v>81</v>
      </c>
      <c r="AY236" s="161" t="s">
        <v>137</v>
      </c>
    </row>
    <row r="237" spans="2:65" s="1" customFormat="1" ht="16.5" customHeight="1">
      <c r="B237" s="32"/>
      <c r="C237" s="133" t="s">
        <v>456</v>
      </c>
      <c r="D237" s="133" t="s">
        <v>140</v>
      </c>
      <c r="E237" s="134" t="s">
        <v>914</v>
      </c>
      <c r="F237" s="135" t="s">
        <v>915</v>
      </c>
      <c r="G237" s="136" t="s">
        <v>444</v>
      </c>
      <c r="H237" s="137">
        <v>1</v>
      </c>
      <c r="I237" s="138"/>
      <c r="J237" s="137">
        <f>ROUND(I237*H237,2)</f>
        <v>0</v>
      </c>
      <c r="K237" s="139"/>
      <c r="L237" s="32"/>
      <c r="M237" s="140" t="s">
        <v>1</v>
      </c>
      <c r="N237" s="141" t="s">
        <v>38</v>
      </c>
      <c r="P237" s="142">
        <f>O237*H237</f>
        <v>0</v>
      </c>
      <c r="Q237" s="142">
        <v>7.5000000000000002E-4</v>
      </c>
      <c r="R237" s="142">
        <f>Q237*H237</f>
        <v>7.5000000000000002E-4</v>
      </c>
      <c r="S237" s="142">
        <v>0</v>
      </c>
      <c r="T237" s="143">
        <f>S237*H237</f>
        <v>0</v>
      </c>
      <c r="AR237" s="144" t="s">
        <v>227</v>
      </c>
      <c r="AT237" s="144" t="s">
        <v>140</v>
      </c>
      <c r="AU237" s="144" t="s">
        <v>83</v>
      </c>
      <c r="AY237" s="17" t="s">
        <v>137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81</v>
      </c>
      <c r="BK237" s="145">
        <f>ROUND(I237*H237,2)</f>
        <v>0</v>
      </c>
      <c r="BL237" s="17" t="s">
        <v>227</v>
      </c>
      <c r="BM237" s="144" t="s">
        <v>916</v>
      </c>
    </row>
    <row r="238" spans="2:65" s="1" customFormat="1" ht="33" customHeight="1">
      <c r="B238" s="32"/>
      <c r="C238" s="133" t="s">
        <v>460</v>
      </c>
      <c r="D238" s="133" t="s">
        <v>140</v>
      </c>
      <c r="E238" s="134" t="s">
        <v>917</v>
      </c>
      <c r="F238" s="135" t="s">
        <v>918</v>
      </c>
      <c r="G238" s="136" t="s">
        <v>444</v>
      </c>
      <c r="H238" s="137">
        <v>1</v>
      </c>
      <c r="I238" s="138"/>
      <c r="J238" s="137">
        <f>ROUND(I238*H238,2)</f>
        <v>0</v>
      </c>
      <c r="K238" s="139"/>
      <c r="L238" s="32"/>
      <c r="M238" s="140" t="s">
        <v>1</v>
      </c>
      <c r="N238" s="141" t="s">
        <v>38</v>
      </c>
      <c r="P238" s="142">
        <f>O238*H238</f>
        <v>0</v>
      </c>
      <c r="Q238" s="142">
        <v>1.2700000000000001E-3</v>
      </c>
      <c r="R238" s="142">
        <f>Q238*H238</f>
        <v>1.2700000000000001E-3</v>
      </c>
      <c r="S238" s="142">
        <v>0</v>
      </c>
      <c r="T238" s="143">
        <f>S238*H238</f>
        <v>0</v>
      </c>
      <c r="AR238" s="144" t="s">
        <v>227</v>
      </c>
      <c r="AT238" s="144" t="s">
        <v>140</v>
      </c>
      <c r="AU238" s="144" t="s">
        <v>83</v>
      </c>
      <c r="AY238" s="17" t="s">
        <v>137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81</v>
      </c>
      <c r="BK238" s="145">
        <f>ROUND(I238*H238,2)</f>
        <v>0</v>
      </c>
      <c r="BL238" s="17" t="s">
        <v>227</v>
      </c>
      <c r="BM238" s="144" t="s">
        <v>919</v>
      </c>
    </row>
    <row r="239" spans="2:65" s="1" customFormat="1" ht="24.2" customHeight="1">
      <c r="B239" s="32"/>
      <c r="C239" s="133" t="s">
        <v>464</v>
      </c>
      <c r="D239" s="133" t="s">
        <v>140</v>
      </c>
      <c r="E239" s="134" t="s">
        <v>920</v>
      </c>
      <c r="F239" s="135" t="s">
        <v>921</v>
      </c>
      <c r="G239" s="136" t="s">
        <v>173</v>
      </c>
      <c r="H239" s="137">
        <v>46</v>
      </c>
      <c r="I239" s="138"/>
      <c r="J239" s="137">
        <f>ROUND(I239*H239,2)</f>
        <v>0</v>
      </c>
      <c r="K239" s="139"/>
      <c r="L239" s="32"/>
      <c r="M239" s="140" t="s">
        <v>1</v>
      </c>
      <c r="N239" s="141" t="s">
        <v>38</v>
      </c>
      <c r="P239" s="142">
        <f>O239*H239</f>
        <v>0</v>
      </c>
      <c r="Q239" s="142">
        <v>1.9000000000000001E-4</v>
      </c>
      <c r="R239" s="142">
        <f>Q239*H239</f>
        <v>8.7400000000000012E-3</v>
      </c>
      <c r="S239" s="142">
        <v>0</v>
      </c>
      <c r="T239" s="143">
        <f>S239*H239</f>
        <v>0</v>
      </c>
      <c r="AR239" s="144" t="s">
        <v>227</v>
      </c>
      <c r="AT239" s="144" t="s">
        <v>140</v>
      </c>
      <c r="AU239" s="144" t="s">
        <v>83</v>
      </c>
      <c r="AY239" s="17" t="s">
        <v>137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81</v>
      </c>
      <c r="BK239" s="145">
        <f>ROUND(I239*H239,2)</f>
        <v>0</v>
      </c>
      <c r="BL239" s="17" t="s">
        <v>227</v>
      </c>
      <c r="BM239" s="144" t="s">
        <v>922</v>
      </c>
    </row>
    <row r="240" spans="2:65" s="13" customFormat="1">
      <c r="B240" s="153"/>
      <c r="D240" s="147" t="s">
        <v>146</v>
      </c>
      <c r="E240" s="154" t="s">
        <v>1</v>
      </c>
      <c r="F240" s="155" t="s">
        <v>923</v>
      </c>
      <c r="H240" s="156">
        <v>46</v>
      </c>
      <c r="I240" s="157"/>
      <c r="L240" s="153"/>
      <c r="M240" s="158"/>
      <c r="T240" s="159"/>
      <c r="AT240" s="154" t="s">
        <v>146</v>
      </c>
      <c r="AU240" s="154" t="s">
        <v>83</v>
      </c>
      <c r="AV240" s="13" t="s">
        <v>83</v>
      </c>
      <c r="AW240" s="13" t="s">
        <v>29</v>
      </c>
      <c r="AX240" s="13" t="s">
        <v>81</v>
      </c>
      <c r="AY240" s="154" t="s">
        <v>137</v>
      </c>
    </row>
    <row r="241" spans="2:65" s="1" customFormat="1" ht="21.75" customHeight="1">
      <c r="B241" s="32"/>
      <c r="C241" s="133" t="s">
        <v>468</v>
      </c>
      <c r="D241" s="133" t="s">
        <v>140</v>
      </c>
      <c r="E241" s="134" t="s">
        <v>924</v>
      </c>
      <c r="F241" s="135" t="s">
        <v>925</v>
      </c>
      <c r="G241" s="136" t="s">
        <v>173</v>
      </c>
      <c r="H241" s="137">
        <v>46</v>
      </c>
      <c r="I241" s="138"/>
      <c r="J241" s="137">
        <f>ROUND(I241*H241,2)</f>
        <v>0</v>
      </c>
      <c r="K241" s="139"/>
      <c r="L241" s="32"/>
      <c r="M241" s="140" t="s">
        <v>1</v>
      </c>
      <c r="N241" s="141" t="s">
        <v>38</v>
      </c>
      <c r="P241" s="142">
        <f>O241*H241</f>
        <v>0</v>
      </c>
      <c r="Q241" s="142">
        <v>1.0000000000000001E-5</v>
      </c>
      <c r="R241" s="142">
        <f>Q241*H241</f>
        <v>4.6000000000000001E-4</v>
      </c>
      <c r="S241" s="142">
        <v>0</v>
      </c>
      <c r="T241" s="143">
        <f>S241*H241</f>
        <v>0</v>
      </c>
      <c r="AR241" s="144" t="s">
        <v>227</v>
      </c>
      <c r="AT241" s="144" t="s">
        <v>140</v>
      </c>
      <c r="AU241" s="144" t="s">
        <v>83</v>
      </c>
      <c r="AY241" s="17" t="s">
        <v>137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81</v>
      </c>
      <c r="BK241" s="145">
        <f>ROUND(I241*H241,2)</f>
        <v>0</v>
      </c>
      <c r="BL241" s="17" t="s">
        <v>227</v>
      </c>
      <c r="BM241" s="144" t="s">
        <v>926</v>
      </c>
    </row>
    <row r="242" spans="2:65" s="1" customFormat="1" ht="16.5" customHeight="1">
      <c r="B242" s="32"/>
      <c r="C242" s="133" t="s">
        <v>472</v>
      </c>
      <c r="D242" s="133" t="s">
        <v>140</v>
      </c>
      <c r="E242" s="134" t="s">
        <v>927</v>
      </c>
      <c r="F242" s="135" t="s">
        <v>928</v>
      </c>
      <c r="G242" s="136" t="s">
        <v>929</v>
      </c>
      <c r="H242" s="137">
        <v>1</v>
      </c>
      <c r="I242" s="138"/>
      <c r="J242" s="137">
        <f>ROUND(I242*H242,2)</f>
        <v>0</v>
      </c>
      <c r="K242" s="139"/>
      <c r="L242" s="32"/>
      <c r="M242" s="140" t="s">
        <v>1</v>
      </c>
      <c r="N242" s="141" t="s">
        <v>38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227</v>
      </c>
      <c r="AT242" s="144" t="s">
        <v>140</v>
      </c>
      <c r="AU242" s="144" t="s">
        <v>83</v>
      </c>
      <c r="AY242" s="17" t="s">
        <v>137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81</v>
      </c>
      <c r="BK242" s="145">
        <f>ROUND(I242*H242,2)</f>
        <v>0</v>
      </c>
      <c r="BL242" s="17" t="s">
        <v>227</v>
      </c>
      <c r="BM242" s="144" t="s">
        <v>930</v>
      </c>
    </row>
    <row r="243" spans="2:65" s="1" customFormat="1" ht="24.2" customHeight="1">
      <c r="B243" s="32"/>
      <c r="C243" s="133" t="s">
        <v>476</v>
      </c>
      <c r="D243" s="133" t="s">
        <v>140</v>
      </c>
      <c r="E243" s="134" t="s">
        <v>931</v>
      </c>
      <c r="F243" s="135" t="s">
        <v>932</v>
      </c>
      <c r="G243" s="136" t="s">
        <v>399</v>
      </c>
      <c r="H243" s="137">
        <v>0.06</v>
      </c>
      <c r="I243" s="138"/>
      <c r="J243" s="137">
        <f>ROUND(I243*H243,2)</f>
        <v>0</v>
      </c>
      <c r="K243" s="139"/>
      <c r="L243" s="32"/>
      <c r="M243" s="140" t="s">
        <v>1</v>
      </c>
      <c r="N243" s="141" t="s">
        <v>38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227</v>
      </c>
      <c r="AT243" s="144" t="s">
        <v>140</v>
      </c>
      <c r="AU243" s="144" t="s">
        <v>83</v>
      </c>
      <c r="AY243" s="17" t="s">
        <v>137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81</v>
      </c>
      <c r="BK243" s="145">
        <f>ROUND(I243*H243,2)</f>
        <v>0</v>
      </c>
      <c r="BL243" s="17" t="s">
        <v>227</v>
      </c>
      <c r="BM243" s="144" t="s">
        <v>933</v>
      </c>
    </row>
    <row r="244" spans="2:65" s="1" customFormat="1" ht="24.2" customHeight="1">
      <c r="B244" s="32"/>
      <c r="C244" s="133" t="s">
        <v>480</v>
      </c>
      <c r="D244" s="133" t="s">
        <v>140</v>
      </c>
      <c r="E244" s="134" t="s">
        <v>934</v>
      </c>
      <c r="F244" s="135" t="s">
        <v>935</v>
      </c>
      <c r="G244" s="136" t="s">
        <v>399</v>
      </c>
      <c r="H244" s="137">
        <v>0.06</v>
      </c>
      <c r="I244" s="138"/>
      <c r="J244" s="137">
        <f>ROUND(I244*H244,2)</f>
        <v>0</v>
      </c>
      <c r="K244" s="139"/>
      <c r="L244" s="32"/>
      <c r="M244" s="140" t="s">
        <v>1</v>
      </c>
      <c r="N244" s="141" t="s">
        <v>38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227</v>
      </c>
      <c r="AT244" s="144" t="s">
        <v>140</v>
      </c>
      <c r="AU244" s="144" t="s">
        <v>83</v>
      </c>
      <c r="AY244" s="17" t="s">
        <v>137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81</v>
      </c>
      <c r="BK244" s="145">
        <f>ROUND(I244*H244,2)</f>
        <v>0</v>
      </c>
      <c r="BL244" s="17" t="s">
        <v>227</v>
      </c>
      <c r="BM244" s="144" t="s">
        <v>936</v>
      </c>
    </row>
    <row r="245" spans="2:65" s="11" customFormat="1" ht="22.9" customHeight="1">
      <c r="B245" s="121"/>
      <c r="D245" s="122" t="s">
        <v>72</v>
      </c>
      <c r="E245" s="131" t="s">
        <v>937</v>
      </c>
      <c r="F245" s="131" t="s">
        <v>938</v>
      </c>
      <c r="I245" s="124"/>
      <c r="J245" s="132">
        <f>BK245</f>
        <v>0</v>
      </c>
      <c r="L245" s="121"/>
      <c r="M245" s="126"/>
      <c r="P245" s="127">
        <f>SUM(P246:P261)</f>
        <v>0</v>
      </c>
      <c r="R245" s="127">
        <f>SUM(R246:R261)</f>
        <v>0.11289</v>
      </c>
      <c r="T245" s="128">
        <f>SUM(T246:T261)</f>
        <v>0</v>
      </c>
      <c r="AR245" s="122" t="s">
        <v>83</v>
      </c>
      <c r="AT245" s="129" t="s">
        <v>72</v>
      </c>
      <c r="AU245" s="129" t="s">
        <v>81</v>
      </c>
      <c r="AY245" s="122" t="s">
        <v>137</v>
      </c>
      <c r="BK245" s="130">
        <f>SUM(BK246:BK261)</f>
        <v>0</v>
      </c>
    </row>
    <row r="246" spans="2:65" s="1" customFormat="1" ht="21.75" customHeight="1">
      <c r="B246" s="32"/>
      <c r="C246" s="133" t="s">
        <v>484</v>
      </c>
      <c r="D246" s="133" t="s">
        <v>140</v>
      </c>
      <c r="E246" s="134" t="s">
        <v>939</v>
      </c>
      <c r="F246" s="135" t="s">
        <v>940</v>
      </c>
      <c r="G246" s="136" t="s">
        <v>444</v>
      </c>
      <c r="H246" s="137">
        <v>2</v>
      </c>
      <c r="I246" s="138"/>
      <c r="J246" s="137">
        <f>ROUND(I246*H246,2)</f>
        <v>0</v>
      </c>
      <c r="K246" s="139"/>
      <c r="L246" s="32"/>
      <c r="M246" s="140" t="s">
        <v>1</v>
      </c>
      <c r="N246" s="141" t="s">
        <v>38</v>
      </c>
      <c r="P246" s="142">
        <f>O246*H246</f>
        <v>0</v>
      </c>
      <c r="Q246" s="142">
        <v>2.47E-3</v>
      </c>
      <c r="R246" s="142">
        <f>Q246*H246</f>
        <v>4.9399999999999999E-3</v>
      </c>
      <c r="S246" s="142">
        <v>0</v>
      </c>
      <c r="T246" s="143">
        <f>S246*H246</f>
        <v>0</v>
      </c>
      <c r="AR246" s="144" t="s">
        <v>227</v>
      </c>
      <c r="AT246" s="144" t="s">
        <v>140</v>
      </c>
      <c r="AU246" s="144" t="s">
        <v>83</v>
      </c>
      <c r="AY246" s="17" t="s">
        <v>137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81</v>
      </c>
      <c r="BK246" s="145">
        <f>ROUND(I246*H246,2)</f>
        <v>0</v>
      </c>
      <c r="BL246" s="17" t="s">
        <v>227</v>
      </c>
      <c r="BM246" s="144" t="s">
        <v>941</v>
      </c>
    </row>
    <row r="247" spans="2:65" s="1" customFormat="1" ht="24.2" customHeight="1">
      <c r="B247" s="32"/>
      <c r="C247" s="174" t="s">
        <v>488</v>
      </c>
      <c r="D247" s="174" t="s">
        <v>275</v>
      </c>
      <c r="E247" s="175" t="s">
        <v>942</v>
      </c>
      <c r="F247" s="176" t="s">
        <v>943</v>
      </c>
      <c r="G247" s="177" t="s">
        <v>444</v>
      </c>
      <c r="H247" s="178">
        <v>2</v>
      </c>
      <c r="I247" s="179"/>
      <c r="J247" s="178">
        <f>ROUND(I247*H247,2)</f>
        <v>0</v>
      </c>
      <c r="K247" s="180"/>
      <c r="L247" s="181"/>
      <c r="M247" s="182" t="s">
        <v>1</v>
      </c>
      <c r="N247" s="183" t="s">
        <v>38</v>
      </c>
      <c r="P247" s="142">
        <f>O247*H247</f>
        <v>0</v>
      </c>
      <c r="Q247" s="142">
        <v>1.4500000000000001E-2</v>
      </c>
      <c r="R247" s="142">
        <f>Q247*H247</f>
        <v>2.9000000000000001E-2</v>
      </c>
      <c r="S247" s="142">
        <v>0</v>
      </c>
      <c r="T247" s="143">
        <f>S247*H247</f>
        <v>0</v>
      </c>
      <c r="AR247" s="144" t="s">
        <v>339</v>
      </c>
      <c r="AT247" s="144" t="s">
        <v>275</v>
      </c>
      <c r="AU247" s="144" t="s">
        <v>83</v>
      </c>
      <c r="AY247" s="17" t="s">
        <v>137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81</v>
      </c>
      <c r="BK247" s="145">
        <f>ROUND(I247*H247,2)</f>
        <v>0</v>
      </c>
      <c r="BL247" s="17" t="s">
        <v>227</v>
      </c>
      <c r="BM247" s="144" t="s">
        <v>944</v>
      </c>
    </row>
    <row r="248" spans="2:65" s="1" customFormat="1" ht="24.2" customHeight="1">
      <c r="B248" s="32"/>
      <c r="C248" s="133" t="s">
        <v>496</v>
      </c>
      <c r="D248" s="133" t="s">
        <v>140</v>
      </c>
      <c r="E248" s="134" t="s">
        <v>945</v>
      </c>
      <c r="F248" s="135" t="s">
        <v>946</v>
      </c>
      <c r="G248" s="136" t="s">
        <v>808</v>
      </c>
      <c r="H248" s="137">
        <v>1</v>
      </c>
      <c r="I248" s="138"/>
      <c r="J248" s="137">
        <f>ROUND(I248*H248,2)</f>
        <v>0</v>
      </c>
      <c r="K248" s="139"/>
      <c r="L248" s="32"/>
      <c r="M248" s="140" t="s">
        <v>1</v>
      </c>
      <c r="N248" s="141" t="s">
        <v>38</v>
      </c>
      <c r="P248" s="142">
        <f>O248*H248</f>
        <v>0</v>
      </c>
      <c r="Q248" s="142">
        <v>1.908E-2</v>
      </c>
      <c r="R248" s="142">
        <f>Q248*H248</f>
        <v>1.908E-2</v>
      </c>
      <c r="S248" s="142">
        <v>0</v>
      </c>
      <c r="T248" s="143">
        <f>S248*H248</f>
        <v>0</v>
      </c>
      <c r="AR248" s="144" t="s">
        <v>227</v>
      </c>
      <c r="AT248" s="144" t="s">
        <v>140</v>
      </c>
      <c r="AU248" s="144" t="s">
        <v>83</v>
      </c>
      <c r="AY248" s="17" t="s">
        <v>137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81</v>
      </c>
      <c r="BK248" s="145">
        <f>ROUND(I248*H248,2)</f>
        <v>0</v>
      </c>
      <c r="BL248" s="17" t="s">
        <v>227</v>
      </c>
      <c r="BM248" s="144" t="s">
        <v>947</v>
      </c>
    </row>
    <row r="249" spans="2:65" s="1" customFormat="1" ht="24.2" customHeight="1">
      <c r="B249" s="32"/>
      <c r="C249" s="133" t="s">
        <v>500</v>
      </c>
      <c r="D249" s="133" t="s">
        <v>140</v>
      </c>
      <c r="E249" s="134" t="s">
        <v>948</v>
      </c>
      <c r="F249" s="135" t="s">
        <v>949</v>
      </c>
      <c r="G249" s="136" t="s">
        <v>808</v>
      </c>
      <c r="H249" s="137">
        <v>2</v>
      </c>
      <c r="I249" s="138"/>
      <c r="J249" s="137">
        <f>ROUND(I249*H249,2)</f>
        <v>0</v>
      </c>
      <c r="K249" s="139"/>
      <c r="L249" s="32"/>
      <c r="M249" s="140" t="s">
        <v>1</v>
      </c>
      <c r="N249" s="141" t="s">
        <v>38</v>
      </c>
      <c r="P249" s="142">
        <f>O249*H249</f>
        <v>0</v>
      </c>
      <c r="Q249" s="142">
        <v>1.0460000000000001E-2</v>
      </c>
      <c r="R249" s="142">
        <f>Q249*H249</f>
        <v>2.0920000000000001E-2</v>
      </c>
      <c r="S249" s="142">
        <v>0</v>
      </c>
      <c r="T249" s="143">
        <f>S249*H249</f>
        <v>0</v>
      </c>
      <c r="AR249" s="144" t="s">
        <v>227</v>
      </c>
      <c r="AT249" s="144" t="s">
        <v>140</v>
      </c>
      <c r="AU249" s="144" t="s">
        <v>83</v>
      </c>
      <c r="AY249" s="17" t="s">
        <v>137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81</v>
      </c>
      <c r="BK249" s="145">
        <f>ROUND(I249*H249,2)</f>
        <v>0</v>
      </c>
      <c r="BL249" s="17" t="s">
        <v>227</v>
      </c>
      <c r="BM249" s="144" t="s">
        <v>950</v>
      </c>
    </row>
    <row r="250" spans="2:65" s="1" customFormat="1" ht="16.5" customHeight="1">
      <c r="B250" s="32"/>
      <c r="C250" s="133" t="s">
        <v>506</v>
      </c>
      <c r="D250" s="133" t="s">
        <v>140</v>
      </c>
      <c r="E250" s="134" t="s">
        <v>951</v>
      </c>
      <c r="F250" s="135" t="s">
        <v>952</v>
      </c>
      <c r="G250" s="136" t="s">
        <v>444</v>
      </c>
      <c r="H250" s="137">
        <v>2</v>
      </c>
      <c r="I250" s="138"/>
      <c r="J250" s="137">
        <f>ROUND(I250*H250,2)</f>
        <v>0</v>
      </c>
      <c r="K250" s="139"/>
      <c r="L250" s="32"/>
      <c r="M250" s="140" t="s">
        <v>1</v>
      </c>
      <c r="N250" s="141" t="s">
        <v>38</v>
      </c>
      <c r="P250" s="142">
        <f>O250*H250</f>
        <v>0</v>
      </c>
      <c r="Q250" s="142">
        <v>1.0460000000000001E-2</v>
      </c>
      <c r="R250" s="142">
        <f>Q250*H250</f>
        <v>2.0920000000000001E-2</v>
      </c>
      <c r="S250" s="142">
        <v>0</v>
      </c>
      <c r="T250" s="143">
        <f>S250*H250</f>
        <v>0</v>
      </c>
      <c r="AR250" s="144" t="s">
        <v>227</v>
      </c>
      <c r="AT250" s="144" t="s">
        <v>140</v>
      </c>
      <c r="AU250" s="144" t="s">
        <v>83</v>
      </c>
      <c r="AY250" s="17" t="s">
        <v>137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81</v>
      </c>
      <c r="BK250" s="145">
        <f>ROUND(I250*H250,2)</f>
        <v>0</v>
      </c>
      <c r="BL250" s="17" t="s">
        <v>227</v>
      </c>
      <c r="BM250" s="144" t="s">
        <v>953</v>
      </c>
    </row>
    <row r="251" spans="2:65" s="1" customFormat="1" ht="16.5" customHeight="1">
      <c r="B251" s="32"/>
      <c r="C251" s="133" t="s">
        <v>511</v>
      </c>
      <c r="D251" s="133" t="s">
        <v>140</v>
      </c>
      <c r="E251" s="134" t="s">
        <v>954</v>
      </c>
      <c r="F251" s="135" t="s">
        <v>955</v>
      </c>
      <c r="G251" s="136" t="s">
        <v>808</v>
      </c>
      <c r="H251" s="137">
        <v>2</v>
      </c>
      <c r="I251" s="138"/>
      <c r="J251" s="137">
        <f>ROUND(I251*H251,2)</f>
        <v>0</v>
      </c>
      <c r="K251" s="139"/>
      <c r="L251" s="32"/>
      <c r="M251" s="140" t="s">
        <v>1</v>
      </c>
      <c r="N251" s="141" t="s">
        <v>38</v>
      </c>
      <c r="P251" s="142">
        <f>O251*H251</f>
        <v>0</v>
      </c>
      <c r="Q251" s="142">
        <v>6.4000000000000005E-4</v>
      </c>
      <c r="R251" s="142">
        <f>Q251*H251</f>
        <v>1.2800000000000001E-3</v>
      </c>
      <c r="S251" s="142">
        <v>0</v>
      </c>
      <c r="T251" s="143">
        <f>S251*H251</f>
        <v>0</v>
      </c>
      <c r="AR251" s="144" t="s">
        <v>227</v>
      </c>
      <c r="AT251" s="144" t="s">
        <v>140</v>
      </c>
      <c r="AU251" s="144" t="s">
        <v>83</v>
      </c>
      <c r="AY251" s="17" t="s">
        <v>137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81</v>
      </c>
      <c r="BK251" s="145">
        <f>ROUND(I251*H251,2)</f>
        <v>0</v>
      </c>
      <c r="BL251" s="17" t="s">
        <v>227</v>
      </c>
      <c r="BM251" s="144" t="s">
        <v>956</v>
      </c>
    </row>
    <row r="252" spans="2:65" s="1" customFormat="1" ht="21.75" customHeight="1">
      <c r="B252" s="32"/>
      <c r="C252" s="174" t="s">
        <v>515</v>
      </c>
      <c r="D252" s="174" t="s">
        <v>275</v>
      </c>
      <c r="E252" s="175" t="s">
        <v>957</v>
      </c>
      <c r="F252" s="176" t="s">
        <v>958</v>
      </c>
      <c r="G252" s="177" t="s">
        <v>444</v>
      </c>
      <c r="H252" s="178">
        <v>1</v>
      </c>
      <c r="I252" s="179"/>
      <c r="J252" s="178">
        <f>ROUND(I252*H252,2)</f>
        <v>0</v>
      </c>
      <c r="K252" s="180"/>
      <c r="L252" s="181"/>
      <c r="M252" s="182" t="s">
        <v>1</v>
      </c>
      <c r="N252" s="183" t="s">
        <v>38</v>
      </c>
      <c r="P252" s="142">
        <f>O252*H252</f>
        <v>0</v>
      </c>
      <c r="Q252" s="142">
        <v>3.6900000000000001E-3</v>
      </c>
      <c r="R252" s="142">
        <f>Q252*H252</f>
        <v>3.6900000000000001E-3</v>
      </c>
      <c r="S252" s="142">
        <v>0</v>
      </c>
      <c r="T252" s="143">
        <f>S252*H252</f>
        <v>0</v>
      </c>
      <c r="AR252" s="144" t="s">
        <v>339</v>
      </c>
      <c r="AT252" s="144" t="s">
        <v>275</v>
      </c>
      <c r="AU252" s="144" t="s">
        <v>83</v>
      </c>
      <c r="AY252" s="17" t="s">
        <v>137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81</v>
      </c>
      <c r="BK252" s="145">
        <f>ROUND(I252*H252,2)</f>
        <v>0</v>
      </c>
      <c r="BL252" s="17" t="s">
        <v>227</v>
      </c>
      <c r="BM252" s="144" t="s">
        <v>959</v>
      </c>
    </row>
    <row r="253" spans="2:65" s="1" customFormat="1" ht="24.2" customHeight="1">
      <c r="B253" s="32"/>
      <c r="C253" s="133" t="s">
        <v>519</v>
      </c>
      <c r="D253" s="133" t="s">
        <v>140</v>
      </c>
      <c r="E253" s="134" t="s">
        <v>960</v>
      </c>
      <c r="F253" s="135" t="s">
        <v>961</v>
      </c>
      <c r="G253" s="136" t="s">
        <v>808</v>
      </c>
      <c r="H253" s="137">
        <v>12</v>
      </c>
      <c r="I253" s="138"/>
      <c r="J253" s="137">
        <f>ROUND(I253*H253,2)</f>
        <v>0</v>
      </c>
      <c r="K253" s="139"/>
      <c r="L253" s="32"/>
      <c r="M253" s="140" t="s">
        <v>1</v>
      </c>
      <c r="N253" s="141" t="s">
        <v>38</v>
      </c>
      <c r="P253" s="142">
        <f>O253*H253</f>
        <v>0</v>
      </c>
      <c r="Q253" s="142">
        <v>2.4000000000000001E-4</v>
      </c>
      <c r="R253" s="142">
        <f>Q253*H253</f>
        <v>2.8800000000000002E-3</v>
      </c>
      <c r="S253" s="142">
        <v>0</v>
      </c>
      <c r="T253" s="143">
        <f>S253*H253</f>
        <v>0</v>
      </c>
      <c r="AR253" s="144" t="s">
        <v>227</v>
      </c>
      <c r="AT253" s="144" t="s">
        <v>140</v>
      </c>
      <c r="AU253" s="144" t="s">
        <v>83</v>
      </c>
      <c r="AY253" s="17" t="s">
        <v>137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81</v>
      </c>
      <c r="BK253" s="145">
        <f>ROUND(I253*H253,2)</f>
        <v>0</v>
      </c>
      <c r="BL253" s="17" t="s">
        <v>227</v>
      </c>
      <c r="BM253" s="144" t="s">
        <v>962</v>
      </c>
    </row>
    <row r="254" spans="2:65" s="1" customFormat="1" ht="16.5" customHeight="1">
      <c r="B254" s="32"/>
      <c r="C254" s="133" t="s">
        <v>525</v>
      </c>
      <c r="D254" s="133" t="s">
        <v>140</v>
      </c>
      <c r="E254" s="134" t="s">
        <v>963</v>
      </c>
      <c r="F254" s="135" t="s">
        <v>964</v>
      </c>
      <c r="G254" s="136" t="s">
        <v>444</v>
      </c>
      <c r="H254" s="137">
        <v>2</v>
      </c>
      <c r="I254" s="138"/>
      <c r="J254" s="137">
        <f>ROUND(I254*H254,2)</f>
        <v>0</v>
      </c>
      <c r="K254" s="139"/>
      <c r="L254" s="32"/>
      <c r="M254" s="140" t="s">
        <v>1</v>
      </c>
      <c r="N254" s="141" t="s">
        <v>38</v>
      </c>
      <c r="P254" s="142">
        <f>O254*H254</f>
        <v>0</v>
      </c>
      <c r="Q254" s="142">
        <v>1.09E-3</v>
      </c>
      <c r="R254" s="142">
        <f>Q254*H254</f>
        <v>2.1800000000000001E-3</v>
      </c>
      <c r="S254" s="142">
        <v>0</v>
      </c>
      <c r="T254" s="143">
        <f>S254*H254</f>
        <v>0</v>
      </c>
      <c r="AR254" s="144" t="s">
        <v>227</v>
      </c>
      <c r="AT254" s="144" t="s">
        <v>140</v>
      </c>
      <c r="AU254" s="144" t="s">
        <v>83</v>
      </c>
      <c r="AY254" s="17" t="s">
        <v>137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81</v>
      </c>
      <c r="BK254" s="145">
        <f>ROUND(I254*H254,2)</f>
        <v>0</v>
      </c>
      <c r="BL254" s="17" t="s">
        <v>227</v>
      </c>
      <c r="BM254" s="144" t="s">
        <v>965</v>
      </c>
    </row>
    <row r="255" spans="2:65" s="1" customFormat="1" ht="24.2" customHeight="1">
      <c r="B255" s="32"/>
      <c r="C255" s="133" t="s">
        <v>531</v>
      </c>
      <c r="D255" s="133" t="s">
        <v>140</v>
      </c>
      <c r="E255" s="134" t="s">
        <v>966</v>
      </c>
      <c r="F255" s="135" t="s">
        <v>967</v>
      </c>
      <c r="G255" s="136" t="s">
        <v>808</v>
      </c>
      <c r="H255" s="137">
        <v>2</v>
      </c>
      <c r="I255" s="138"/>
      <c r="J255" s="137">
        <f>ROUND(I255*H255,2)</f>
        <v>0</v>
      </c>
      <c r="K255" s="139"/>
      <c r="L255" s="32"/>
      <c r="M255" s="140" t="s">
        <v>1</v>
      </c>
      <c r="N255" s="141" t="s">
        <v>38</v>
      </c>
      <c r="P255" s="142">
        <f>O255*H255</f>
        <v>0</v>
      </c>
      <c r="Q255" s="142">
        <v>1.72E-3</v>
      </c>
      <c r="R255" s="142">
        <f>Q255*H255</f>
        <v>3.4399999999999999E-3</v>
      </c>
      <c r="S255" s="142">
        <v>0</v>
      </c>
      <c r="T255" s="143">
        <f>S255*H255</f>
        <v>0</v>
      </c>
      <c r="AR255" s="144" t="s">
        <v>227</v>
      </c>
      <c r="AT255" s="144" t="s">
        <v>140</v>
      </c>
      <c r="AU255" s="144" t="s">
        <v>83</v>
      </c>
      <c r="AY255" s="17" t="s">
        <v>137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81</v>
      </c>
      <c r="BK255" s="145">
        <f>ROUND(I255*H255,2)</f>
        <v>0</v>
      </c>
      <c r="BL255" s="17" t="s">
        <v>227</v>
      </c>
      <c r="BM255" s="144" t="s">
        <v>968</v>
      </c>
    </row>
    <row r="256" spans="2:65" s="1" customFormat="1" ht="16.5" customHeight="1">
      <c r="B256" s="32"/>
      <c r="C256" s="133" t="s">
        <v>535</v>
      </c>
      <c r="D256" s="133" t="s">
        <v>140</v>
      </c>
      <c r="E256" s="134" t="s">
        <v>969</v>
      </c>
      <c r="F256" s="135" t="s">
        <v>970</v>
      </c>
      <c r="G256" s="136" t="s">
        <v>808</v>
      </c>
      <c r="H256" s="137">
        <v>2</v>
      </c>
      <c r="I256" s="138"/>
      <c r="J256" s="137">
        <f>ROUND(I256*H256,2)</f>
        <v>0</v>
      </c>
      <c r="K256" s="139"/>
      <c r="L256" s="32"/>
      <c r="M256" s="140" t="s">
        <v>1</v>
      </c>
      <c r="N256" s="141" t="s">
        <v>38</v>
      </c>
      <c r="P256" s="142">
        <f>O256*H256</f>
        <v>0</v>
      </c>
      <c r="Q256" s="142">
        <v>1.8400000000000001E-3</v>
      </c>
      <c r="R256" s="142">
        <f>Q256*H256</f>
        <v>3.6800000000000001E-3</v>
      </c>
      <c r="S256" s="142">
        <v>0</v>
      </c>
      <c r="T256" s="143">
        <f>S256*H256</f>
        <v>0</v>
      </c>
      <c r="AR256" s="144" t="s">
        <v>227</v>
      </c>
      <c r="AT256" s="144" t="s">
        <v>140</v>
      </c>
      <c r="AU256" s="144" t="s">
        <v>83</v>
      </c>
      <c r="AY256" s="17" t="s">
        <v>137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81</v>
      </c>
      <c r="BK256" s="145">
        <f>ROUND(I256*H256,2)</f>
        <v>0</v>
      </c>
      <c r="BL256" s="17" t="s">
        <v>227</v>
      </c>
      <c r="BM256" s="144" t="s">
        <v>971</v>
      </c>
    </row>
    <row r="257" spans="2:65" s="1" customFormat="1" ht="16.5" customHeight="1">
      <c r="B257" s="32"/>
      <c r="C257" s="133" t="s">
        <v>539</v>
      </c>
      <c r="D257" s="133" t="s">
        <v>140</v>
      </c>
      <c r="E257" s="134" t="s">
        <v>972</v>
      </c>
      <c r="F257" s="135" t="s">
        <v>973</v>
      </c>
      <c r="G257" s="136" t="s">
        <v>444</v>
      </c>
      <c r="H257" s="137">
        <v>2</v>
      </c>
      <c r="I257" s="138"/>
      <c r="J257" s="137">
        <f>ROUND(I257*H257,2)</f>
        <v>0</v>
      </c>
      <c r="K257" s="139"/>
      <c r="L257" s="32"/>
      <c r="M257" s="140" t="s">
        <v>1</v>
      </c>
      <c r="N257" s="141" t="s">
        <v>38</v>
      </c>
      <c r="P257" s="142">
        <f>O257*H257</f>
        <v>0</v>
      </c>
      <c r="Q257" s="142">
        <v>2.4000000000000001E-4</v>
      </c>
      <c r="R257" s="142">
        <f>Q257*H257</f>
        <v>4.8000000000000001E-4</v>
      </c>
      <c r="S257" s="142">
        <v>0</v>
      </c>
      <c r="T257" s="143">
        <f>S257*H257</f>
        <v>0</v>
      </c>
      <c r="AR257" s="144" t="s">
        <v>227</v>
      </c>
      <c r="AT257" s="144" t="s">
        <v>140</v>
      </c>
      <c r="AU257" s="144" t="s">
        <v>83</v>
      </c>
      <c r="AY257" s="17" t="s">
        <v>137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81</v>
      </c>
      <c r="BK257" s="145">
        <f>ROUND(I257*H257,2)</f>
        <v>0</v>
      </c>
      <c r="BL257" s="17" t="s">
        <v>227</v>
      </c>
      <c r="BM257" s="144" t="s">
        <v>974</v>
      </c>
    </row>
    <row r="258" spans="2:65" s="1" customFormat="1" ht="16.5" customHeight="1">
      <c r="B258" s="32"/>
      <c r="C258" s="133" t="s">
        <v>550</v>
      </c>
      <c r="D258" s="133" t="s">
        <v>140</v>
      </c>
      <c r="E258" s="134" t="s">
        <v>975</v>
      </c>
      <c r="F258" s="135" t="s">
        <v>976</v>
      </c>
      <c r="G258" s="136" t="s">
        <v>444</v>
      </c>
      <c r="H258" s="137">
        <v>1</v>
      </c>
      <c r="I258" s="138"/>
      <c r="J258" s="137">
        <f>ROUND(I258*H258,2)</f>
        <v>0</v>
      </c>
      <c r="K258" s="139"/>
      <c r="L258" s="32"/>
      <c r="M258" s="140" t="s">
        <v>1</v>
      </c>
      <c r="N258" s="141" t="s">
        <v>38</v>
      </c>
      <c r="P258" s="142">
        <f>O258*H258</f>
        <v>0</v>
      </c>
      <c r="Q258" s="142">
        <v>9.0000000000000006E-5</v>
      </c>
      <c r="R258" s="142">
        <f>Q258*H258</f>
        <v>9.0000000000000006E-5</v>
      </c>
      <c r="S258" s="142">
        <v>0</v>
      </c>
      <c r="T258" s="143">
        <f>S258*H258</f>
        <v>0</v>
      </c>
      <c r="AR258" s="144" t="s">
        <v>227</v>
      </c>
      <c r="AT258" s="144" t="s">
        <v>140</v>
      </c>
      <c r="AU258" s="144" t="s">
        <v>83</v>
      </c>
      <c r="AY258" s="17" t="s">
        <v>137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81</v>
      </c>
      <c r="BK258" s="145">
        <f>ROUND(I258*H258,2)</f>
        <v>0</v>
      </c>
      <c r="BL258" s="17" t="s">
        <v>227</v>
      </c>
      <c r="BM258" s="144" t="s">
        <v>977</v>
      </c>
    </row>
    <row r="259" spans="2:65" s="1" customFormat="1" ht="16.5" customHeight="1">
      <c r="B259" s="32"/>
      <c r="C259" s="133" t="s">
        <v>561</v>
      </c>
      <c r="D259" s="133" t="s">
        <v>140</v>
      </c>
      <c r="E259" s="134" t="s">
        <v>978</v>
      </c>
      <c r="F259" s="135" t="s">
        <v>979</v>
      </c>
      <c r="G259" s="136" t="s">
        <v>444</v>
      </c>
      <c r="H259" s="137">
        <v>1</v>
      </c>
      <c r="I259" s="138"/>
      <c r="J259" s="137">
        <f>ROUND(I259*H259,2)</f>
        <v>0</v>
      </c>
      <c r="K259" s="139"/>
      <c r="L259" s="32"/>
      <c r="M259" s="140" t="s">
        <v>1</v>
      </c>
      <c r="N259" s="141" t="s">
        <v>38</v>
      </c>
      <c r="P259" s="142">
        <f>O259*H259</f>
        <v>0</v>
      </c>
      <c r="Q259" s="142">
        <v>3.1E-4</v>
      </c>
      <c r="R259" s="142">
        <f>Q259*H259</f>
        <v>3.1E-4</v>
      </c>
      <c r="S259" s="142">
        <v>0</v>
      </c>
      <c r="T259" s="143">
        <f>S259*H259</f>
        <v>0</v>
      </c>
      <c r="AR259" s="144" t="s">
        <v>227</v>
      </c>
      <c r="AT259" s="144" t="s">
        <v>140</v>
      </c>
      <c r="AU259" s="144" t="s">
        <v>83</v>
      </c>
      <c r="AY259" s="17" t="s">
        <v>137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81</v>
      </c>
      <c r="BK259" s="145">
        <f>ROUND(I259*H259,2)</f>
        <v>0</v>
      </c>
      <c r="BL259" s="17" t="s">
        <v>227</v>
      </c>
      <c r="BM259" s="144" t="s">
        <v>980</v>
      </c>
    </row>
    <row r="260" spans="2:65" s="1" customFormat="1" ht="24.2" customHeight="1">
      <c r="B260" s="32"/>
      <c r="C260" s="133" t="s">
        <v>570</v>
      </c>
      <c r="D260" s="133" t="s">
        <v>140</v>
      </c>
      <c r="E260" s="134" t="s">
        <v>981</v>
      </c>
      <c r="F260" s="135" t="s">
        <v>982</v>
      </c>
      <c r="G260" s="136" t="s">
        <v>399</v>
      </c>
      <c r="H260" s="137">
        <v>0.11</v>
      </c>
      <c r="I260" s="138"/>
      <c r="J260" s="137">
        <f>ROUND(I260*H260,2)</f>
        <v>0</v>
      </c>
      <c r="K260" s="139"/>
      <c r="L260" s="32"/>
      <c r="M260" s="140" t="s">
        <v>1</v>
      </c>
      <c r="N260" s="141" t="s">
        <v>38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227</v>
      </c>
      <c r="AT260" s="144" t="s">
        <v>140</v>
      </c>
      <c r="AU260" s="144" t="s">
        <v>83</v>
      </c>
      <c r="AY260" s="17" t="s">
        <v>137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81</v>
      </c>
      <c r="BK260" s="145">
        <f>ROUND(I260*H260,2)</f>
        <v>0</v>
      </c>
      <c r="BL260" s="17" t="s">
        <v>227</v>
      </c>
      <c r="BM260" s="144" t="s">
        <v>983</v>
      </c>
    </row>
    <row r="261" spans="2:65" s="1" customFormat="1" ht="24.2" customHeight="1">
      <c r="B261" s="32"/>
      <c r="C261" s="133" t="s">
        <v>576</v>
      </c>
      <c r="D261" s="133" t="s">
        <v>140</v>
      </c>
      <c r="E261" s="134" t="s">
        <v>984</v>
      </c>
      <c r="F261" s="135" t="s">
        <v>985</v>
      </c>
      <c r="G261" s="136" t="s">
        <v>399</v>
      </c>
      <c r="H261" s="137">
        <v>0.11</v>
      </c>
      <c r="I261" s="138"/>
      <c r="J261" s="137">
        <f>ROUND(I261*H261,2)</f>
        <v>0</v>
      </c>
      <c r="K261" s="139"/>
      <c r="L261" s="32"/>
      <c r="M261" s="140" t="s">
        <v>1</v>
      </c>
      <c r="N261" s="141" t="s">
        <v>38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227</v>
      </c>
      <c r="AT261" s="144" t="s">
        <v>140</v>
      </c>
      <c r="AU261" s="144" t="s">
        <v>83</v>
      </c>
      <c r="AY261" s="17" t="s">
        <v>137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81</v>
      </c>
      <c r="BK261" s="145">
        <f>ROUND(I261*H261,2)</f>
        <v>0</v>
      </c>
      <c r="BL261" s="17" t="s">
        <v>227</v>
      </c>
      <c r="BM261" s="144" t="s">
        <v>986</v>
      </c>
    </row>
    <row r="262" spans="2:65" s="11" customFormat="1" ht="22.9" customHeight="1">
      <c r="B262" s="121"/>
      <c r="D262" s="122" t="s">
        <v>72</v>
      </c>
      <c r="E262" s="131" t="s">
        <v>987</v>
      </c>
      <c r="F262" s="131" t="s">
        <v>988</v>
      </c>
      <c r="I262" s="124"/>
      <c r="J262" s="132">
        <f>BK262</f>
        <v>0</v>
      </c>
      <c r="L262" s="121"/>
      <c r="M262" s="126"/>
      <c r="P262" s="127">
        <f>SUM(P263:P266)</f>
        <v>0</v>
      </c>
      <c r="R262" s="127">
        <f>SUM(R263:R266)</f>
        <v>1.9400000000000001E-2</v>
      </c>
      <c r="T262" s="128">
        <f>SUM(T263:T266)</f>
        <v>0</v>
      </c>
      <c r="AR262" s="122" t="s">
        <v>83</v>
      </c>
      <c r="AT262" s="129" t="s">
        <v>72</v>
      </c>
      <c r="AU262" s="129" t="s">
        <v>81</v>
      </c>
      <c r="AY262" s="122" t="s">
        <v>137</v>
      </c>
      <c r="BK262" s="130">
        <f>SUM(BK263:BK266)</f>
        <v>0</v>
      </c>
    </row>
    <row r="263" spans="2:65" s="1" customFormat="1" ht="33" customHeight="1">
      <c r="B263" s="32"/>
      <c r="C263" s="133" t="s">
        <v>580</v>
      </c>
      <c r="D263" s="133" t="s">
        <v>140</v>
      </c>
      <c r="E263" s="134" t="s">
        <v>989</v>
      </c>
      <c r="F263" s="135" t="s">
        <v>990</v>
      </c>
      <c r="G263" s="136" t="s">
        <v>808</v>
      </c>
      <c r="H263" s="137">
        <v>2</v>
      </c>
      <c r="I263" s="138"/>
      <c r="J263" s="137">
        <f>ROUND(I263*H263,2)</f>
        <v>0</v>
      </c>
      <c r="K263" s="139"/>
      <c r="L263" s="32"/>
      <c r="M263" s="140" t="s">
        <v>1</v>
      </c>
      <c r="N263" s="141" t="s">
        <v>38</v>
      </c>
      <c r="P263" s="142">
        <f>O263*H263</f>
        <v>0</v>
      </c>
      <c r="Q263" s="142">
        <v>9.1999999999999998E-3</v>
      </c>
      <c r="R263" s="142">
        <f>Q263*H263</f>
        <v>1.84E-2</v>
      </c>
      <c r="S263" s="142">
        <v>0</v>
      </c>
      <c r="T263" s="143">
        <f>S263*H263</f>
        <v>0</v>
      </c>
      <c r="AR263" s="144" t="s">
        <v>227</v>
      </c>
      <c r="AT263" s="144" t="s">
        <v>140</v>
      </c>
      <c r="AU263" s="144" t="s">
        <v>83</v>
      </c>
      <c r="AY263" s="17" t="s">
        <v>137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81</v>
      </c>
      <c r="BK263" s="145">
        <f>ROUND(I263*H263,2)</f>
        <v>0</v>
      </c>
      <c r="BL263" s="17" t="s">
        <v>227</v>
      </c>
      <c r="BM263" s="144" t="s">
        <v>991</v>
      </c>
    </row>
    <row r="264" spans="2:65" s="1" customFormat="1" ht="16.5" customHeight="1">
      <c r="B264" s="32"/>
      <c r="C264" s="133" t="s">
        <v>586</v>
      </c>
      <c r="D264" s="133" t="s">
        <v>140</v>
      </c>
      <c r="E264" s="134" t="s">
        <v>992</v>
      </c>
      <c r="F264" s="135" t="s">
        <v>993</v>
      </c>
      <c r="G264" s="136" t="s">
        <v>808</v>
      </c>
      <c r="H264" s="137">
        <v>2</v>
      </c>
      <c r="I264" s="138"/>
      <c r="J264" s="137">
        <f>ROUND(I264*H264,2)</f>
        <v>0</v>
      </c>
      <c r="K264" s="139"/>
      <c r="L264" s="32"/>
      <c r="M264" s="140" t="s">
        <v>1</v>
      </c>
      <c r="N264" s="141" t="s">
        <v>38</v>
      </c>
      <c r="P264" s="142">
        <f>O264*H264</f>
        <v>0</v>
      </c>
      <c r="Q264" s="142">
        <v>5.0000000000000001E-4</v>
      </c>
      <c r="R264" s="142">
        <f>Q264*H264</f>
        <v>1E-3</v>
      </c>
      <c r="S264" s="142">
        <v>0</v>
      </c>
      <c r="T264" s="143">
        <f>S264*H264</f>
        <v>0</v>
      </c>
      <c r="AR264" s="144" t="s">
        <v>227</v>
      </c>
      <c r="AT264" s="144" t="s">
        <v>140</v>
      </c>
      <c r="AU264" s="144" t="s">
        <v>83</v>
      </c>
      <c r="AY264" s="17" t="s">
        <v>137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81</v>
      </c>
      <c r="BK264" s="145">
        <f>ROUND(I264*H264,2)</f>
        <v>0</v>
      </c>
      <c r="BL264" s="17" t="s">
        <v>227</v>
      </c>
      <c r="BM264" s="144" t="s">
        <v>994</v>
      </c>
    </row>
    <row r="265" spans="2:65" s="1" customFormat="1" ht="24.2" customHeight="1">
      <c r="B265" s="32"/>
      <c r="C265" s="133" t="s">
        <v>594</v>
      </c>
      <c r="D265" s="133" t="s">
        <v>140</v>
      </c>
      <c r="E265" s="134" t="s">
        <v>995</v>
      </c>
      <c r="F265" s="135" t="s">
        <v>996</v>
      </c>
      <c r="G265" s="136" t="s">
        <v>399</v>
      </c>
      <c r="H265" s="137">
        <v>0.02</v>
      </c>
      <c r="I265" s="138"/>
      <c r="J265" s="137">
        <f>ROUND(I265*H265,2)</f>
        <v>0</v>
      </c>
      <c r="K265" s="139"/>
      <c r="L265" s="32"/>
      <c r="M265" s="140" t="s">
        <v>1</v>
      </c>
      <c r="N265" s="141" t="s">
        <v>38</v>
      </c>
      <c r="P265" s="142">
        <f>O265*H265</f>
        <v>0</v>
      </c>
      <c r="Q265" s="142">
        <v>0</v>
      </c>
      <c r="R265" s="142">
        <f>Q265*H265</f>
        <v>0</v>
      </c>
      <c r="S265" s="142">
        <v>0</v>
      </c>
      <c r="T265" s="143">
        <f>S265*H265</f>
        <v>0</v>
      </c>
      <c r="AR265" s="144" t="s">
        <v>227</v>
      </c>
      <c r="AT265" s="144" t="s">
        <v>140</v>
      </c>
      <c r="AU265" s="144" t="s">
        <v>83</v>
      </c>
      <c r="AY265" s="17" t="s">
        <v>137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81</v>
      </c>
      <c r="BK265" s="145">
        <f>ROUND(I265*H265,2)</f>
        <v>0</v>
      </c>
      <c r="BL265" s="17" t="s">
        <v>227</v>
      </c>
      <c r="BM265" s="144" t="s">
        <v>997</v>
      </c>
    </row>
    <row r="266" spans="2:65" s="1" customFormat="1" ht="24.2" customHeight="1">
      <c r="B266" s="32"/>
      <c r="C266" s="133" t="s">
        <v>599</v>
      </c>
      <c r="D266" s="133" t="s">
        <v>140</v>
      </c>
      <c r="E266" s="134" t="s">
        <v>998</v>
      </c>
      <c r="F266" s="135" t="s">
        <v>999</v>
      </c>
      <c r="G266" s="136" t="s">
        <v>399</v>
      </c>
      <c r="H266" s="137">
        <v>0.02</v>
      </c>
      <c r="I266" s="138"/>
      <c r="J266" s="137">
        <f>ROUND(I266*H266,2)</f>
        <v>0</v>
      </c>
      <c r="K266" s="139"/>
      <c r="L266" s="32"/>
      <c r="M266" s="140" t="s">
        <v>1</v>
      </c>
      <c r="N266" s="141" t="s">
        <v>38</v>
      </c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AR266" s="144" t="s">
        <v>227</v>
      </c>
      <c r="AT266" s="144" t="s">
        <v>140</v>
      </c>
      <c r="AU266" s="144" t="s">
        <v>83</v>
      </c>
      <c r="AY266" s="17" t="s">
        <v>137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81</v>
      </c>
      <c r="BK266" s="145">
        <f>ROUND(I266*H266,2)</f>
        <v>0</v>
      </c>
      <c r="BL266" s="17" t="s">
        <v>227</v>
      </c>
      <c r="BM266" s="144" t="s">
        <v>1000</v>
      </c>
    </row>
    <row r="267" spans="2:65" s="11" customFormat="1" ht="25.9" customHeight="1">
      <c r="B267" s="121"/>
      <c r="D267" s="122" t="s">
        <v>72</v>
      </c>
      <c r="E267" s="123" t="s">
        <v>1001</v>
      </c>
      <c r="F267" s="123" t="s">
        <v>1002</v>
      </c>
      <c r="I267" s="124"/>
      <c r="J267" s="125">
        <f>BK267</f>
        <v>0</v>
      </c>
      <c r="L267" s="121"/>
      <c r="M267" s="126"/>
      <c r="P267" s="127">
        <f>SUM(P268:P270)</f>
        <v>0</v>
      </c>
      <c r="R267" s="127">
        <f>SUM(R268:R270)</f>
        <v>0</v>
      </c>
      <c r="T267" s="128">
        <f>SUM(T268:T270)</f>
        <v>0</v>
      </c>
      <c r="AR267" s="122" t="s">
        <v>144</v>
      </c>
      <c r="AT267" s="129" t="s">
        <v>72</v>
      </c>
      <c r="AU267" s="129" t="s">
        <v>73</v>
      </c>
      <c r="AY267" s="122" t="s">
        <v>137</v>
      </c>
      <c r="BK267" s="130">
        <f>SUM(BK268:BK270)</f>
        <v>0</v>
      </c>
    </row>
    <row r="268" spans="2:65" s="1" customFormat="1" ht="37.9" customHeight="1">
      <c r="B268" s="32"/>
      <c r="C268" s="133" t="s">
        <v>603</v>
      </c>
      <c r="D268" s="133" t="s">
        <v>140</v>
      </c>
      <c r="E268" s="134" t="s">
        <v>1003</v>
      </c>
      <c r="F268" s="135" t="s">
        <v>1004</v>
      </c>
      <c r="G268" s="136" t="s">
        <v>929</v>
      </c>
      <c r="H268" s="137">
        <v>1</v>
      </c>
      <c r="I268" s="138"/>
      <c r="J268" s="137">
        <f>ROUND(I268*H268,2)</f>
        <v>0</v>
      </c>
      <c r="K268" s="139"/>
      <c r="L268" s="32"/>
      <c r="M268" s="140" t="s">
        <v>1</v>
      </c>
      <c r="N268" s="141" t="s">
        <v>38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1005</v>
      </c>
      <c r="AT268" s="144" t="s">
        <v>140</v>
      </c>
      <c r="AU268" s="144" t="s">
        <v>81</v>
      </c>
      <c r="AY268" s="17" t="s">
        <v>137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81</v>
      </c>
      <c r="BK268" s="145">
        <f>ROUND(I268*H268,2)</f>
        <v>0</v>
      </c>
      <c r="BL268" s="17" t="s">
        <v>1005</v>
      </c>
      <c r="BM268" s="144" t="s">
        <v>1006</v>
      </c>
    </row>
    <row r="269" spans="2:65" s="1" customFormat="1" ht="16.5" customHeight="1">
      <c r="B269" s="32"/>
      <c r="C269" s="133" t="s">
        <v>614</v>
      </c>
      <c r="D269" s="133" t="s">
        <v>140</v>
      </c>
      <c r="E269" s="134" t="s">
        <v>1007</v>
      </c>
      <c r="F269" s="135" t="s">
        <v>1008</v>
      </c>
      <c r="G269" s="136" t="s">
        <v>929</v>
      </c>
      <c r="H269" s="137">
        <v>1</v>
      </c>
      <c r="I269" s="138"/>
      <c r="J269" s="137">
        <f>ROUND(I269*H269,2)</f>
        <v>0</v>
      </c>
      <c r="K269" s="139"/>
      <c r="L269" s="32"/>
      <c r="M269" s="140" t="s">
        <v>1</v>
      </c>
      <c r="N269" s="141" t="s">
        <v>38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1005</v>
      </c>
      <c r="AT269" s="144" t="s">
        <v>140</v>
      </c>
      <c r="AU269" s="144" t="s">
        <v>81</v>
      </c>
      <c r="AY269" s="17" t="s">
        <v>137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81</v>
      </c>
      <c r="BK269" s="145">
        <f>ROUND(I269*H269,2)</f>
        <v>0</v>
      </c>
      <c r="BL269" s="17" t="s">
        <v>1005</v>
      </c>
      <c r="BM269" s="144" t="s">
        <v>1009</v>
      </c>
    </row>
    <row r="270" spans="2:65" s="1" customFormat="1" ht="16.5" customHeight="1">
      <c r="B270" s="32"/>
      <c r="C270" s="133" t="s">
        <v>622</v>
      </c>
      <c r="D270" s="133" t="s">
        <v>140</v>
      </c>
      <c r="E270" s="134" t="s">
        <v>1010</v>
      </c>
      <c r="F270" s="135" t="s">
        <v>1011</v>
      </c>
      <c r="G270" s="136" t="s">
        <v>929</v>
      </c>
      <c r="H270" s="137">
        <v>1</v>
      </c>
      <c r="I270" s="138"/>
      <c r="J270" s="137">
        <f>ROUND(I270*H270,2)</f>
        <v>0</v>
      </c>
      <c r="K270" s="139"/>
      <c r="L270" s="32"/>
      <c r="M270" s="187" t="s">
        <v>1</v>
      </c>
      <c r="N270" s="188" t="s">
        <v>38</v>
      </c>
      <c r="O270" s="189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AR270" s="144" t="s">
        <v>1005</v>
      </c>
      <c r="AT270" s="144" t="s">
        <v>140</v>
      </c>
      <c r="AU270" s="144" t="s">
        <v>81</v>
      </c>
      <c r="AY270" s="17" t="s">
        <v>137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81</v>
      </c>
      <c r="BK270" s="145">
        <f>ROUND(I270*H270,2)</f>
        <v>0</v>
      </c>
      <c r="BL270" s="17" t="s">
        <v>1005</v>
      </c>
      <c r="BM270" s="144" t="s">
        <v>1012</v>
      </c>
    </row>
    <row r="271" spans="2:65" s="1" customFormat="1" ht="6.95" customHeight="1">
      <c r="B271" s="44"/>
      <c r="C271" s="45"/>
      <c r="D271" s="45"/>
      <c r="E271" s="45"/>
      <c r="F271" s="45"/>
      <c r="G271" s="45"/>
      <c r="H271" s="45"/>
      <c r="I271" s="45"/>
      <c r="J271" s="45"/>
      <c r="K271" s="45"/>
      <c r="L271" s="32"/>
    </row>
  </sheetData>
  <sheetProtection algorithmName="SHA-512" hashValue="T17ZL6P7I+ofBzKq3hdh0gOQaXyTA+02MdzkI6R1Qqf51ffGZ6HDDiNAZJ9imxQ9P4uC7P8kt5sqXROfYii3Qw==" saltValue="8yoDKX/eHwqdTMKx4hidTRSxpEGSFpOK5M3iMIvlvExhXHFmukxcCYBYGabBSGmXpaDI/fVbAraZEruiVockPA==" spinCount="100000" sheet="1" objects="1" scenarios="1" formatColumns="0" formatRows="0" autoFilter="0"/>
  <autoFilter ref="C129:K270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1013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5" t="s">
        <v>1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ROUND((SUM(BE125:BE208)),  2)</f>
        <v>0</v>
      </c>
      <c r="I33" s="92">
        <v>0.21</v>
      </c>
      <c r="J33" s="91">
        <f>ROUND(((SUM(BE125:BE208))*I33),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ROUND((SUM(BF125:BF208)),  2)</f>
        <v>0</v>
      </c>
      <c r="I34" s="92">
        <v>0.15</v>
      </c>
      <c r="J34" s="91">
        <f>ROUND(((SUM(BF125:BF208))*I34),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ROUND((SUM(BG125:BG208)),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ROUND((SUM(BH125:BH208)),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ROUND((SUM(BI125:BI208)),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2025-05-03 - Vytápění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J125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107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8" customFormat="1" ht="24.95" customHeight="1">
      <c r="B99" s="104"/>
      <c r="D99" s="105" t="s">
        <v>114</v>
      </c>
      <c r="E99" s="106"/>
      <c r="F99" s="106"/>
      <c r="G99" s="106"/>
      <c r="H99" s="106"/>
      <c r="I99" s="106"/>
      <c r="J99" s="107">
        <f>J135</f>
        <v>0</v>
      </c>
      <c r="L99" s="104"/>
    </row>
    <row r="100" spans="2:12" s="9" customFormat="1" ht="19.899999999999999" customHeight="1">
      <c r="B100" s="108"/>
      <c r="D100" s="109" t="s">
        <v>1014</v>
      </c>
      <c r="E100" s="110"/>
      <c r="F100" s="110"/>
      <c r="G100" s="110"/>
      <c r="H100" s="110"/>
      <c r="I100" s="110"/>
      <c r="J100" s="111">
        <f>J136</f>
        <v>0</v>
      </c>
      <c r="L100" s="108"/>
    </row>
    <row r="101" spans="2:12" s="9" customFormat="1" ht="19.899999999999999" customHeight="1">
      <c r="B101" s="108"/>
      <c r="D101" s="109" t="s">
        <v>739</v>
      </c>
      <c r="E101" s="110"/>
      <c r="F101" s="110"/>
      <c r="G101" s="110"/>
      <c r="H101" s="110"/>
      <c r="I101" s="110"/>
      <c r="J101" s="111">
        <f>J159</f>
        <v>0</v>
      </c>
      <c r="L101" s="108"/>
    </row>
    <row r="102" spans="2:12" s="9" customFormat="1" ht="19.899999999999999" customHeight="1">
      <c r="B102" s="108"/>
      <c r="D102" s="109" t="s">
        <v>1015</v>
      </c>
      <c r="E102" s="110"/>
      <c r="F102" s="110"/>
      <c r="G102" s="110"/>
      <c r="H102" s="110"/>
      <c r="I102" s="110"/>
      <c r="J102" s="111">
        <f>J171</f>
        <v>0</v>
      </c>
      <c r="L102" s="108"/>
    </row>
    <row r="103" spans="2:12" s="9" customFormat="1" ht="19.899999999999999" customHeight="1">
      <c r="B103" s="108"/>
      <c r="D103" s="109" t="s">
        <v>1016</v>
      </c>
      <c r="E103" s="110"/>
      <c r="F103" s="110"/>
      <c r="G103" s="110"/>
      <c r="H103" s="110"/>
      <c r="I103" s="110"/>
      <c r="J103" s="111">
        <f>J182</f>
        <v>0</v>
      </c>
      <c r="L103" s="108"/>
    </row>
    <row r="104" spans="2:12" s="9" customFormat="1" ht="19.899999999999999" customHeight="1">
      <c r="B104" s="108"/>
      <c r="D104" s="109" t="s">
        <v>1017</v>
      </c>
      <c r="E104" s="110"/>
      <c r="F104" s="110"/>
      <c r="G104" s="110"/>
      <c r="H104" s="110"/>
      <c r="I104" s="110"/>
      <c r="J104" s="111">
        <f>J185</f>
        <v>0</v>
      </c>
      <c r="L104" s="108"/>
    </row>
    <row r="105" spans="2:12" s="8" customFormat="1" ht="24.95" customHeight="1">
      <c r="B105" s="104"/>
      <c r="D105" s="105" t="s">
        <v>744</v>
      </c>
      <c r="E105" s="106"/>
      <c r="F105" s="106"/>
      <c r="G105" s="106"/>
      <c r="H105" s="106"/>
      <c r="I105" s="106"/>
      <c r="J105" s="107">
        <f>J204</f>
        <v>0</v>
      </c>
      <c r="L105" s="104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122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15</v>
      </c>
      <c r="L114" s="32"/>
    </row>
    <row r="115" spans="2:65" s="1" customFormat="1" ht="16.5" customHeight="1">
      <c r="B115" s="32"/>
      <c r="E115" s="236" t="str">
        <f>E7</f>
        <v>Ostrov, Staré nám.46,stavební úpravy 1.NP,kavárna Caffíčko</v>
      </c>
      <c r="F115" s="237"/>
      <c r="G115" s="237"/>
      <c r="H115" s="237"/>
      <c r="L115" s="32"/>
    </row>
    <row r="116" spans="2:65" s="1" customFormat="1" ht="12" customHeight="1">
      <c r="B116" s="32"/>
      <c r="C116" s="27" t="s">
        <v>100</v>
      </c>
      <c r="L116" s="32"/>
    </row>
    <row r="117" spans="2:65" s="1" customFormat="1" ht="16.5" customHeight="1">
      <c r="B117" s="32"/>
      <c r="E117" s="199" t="str">
        <f>E9</f>
        <v>2025-05-03 - Vytápění</v>
      </c>
      <c r="F117" s="238"/>
      <c r="G117" s="238"/>
      <c r="H117" s="238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19</v>
      </c>
      <c r="F119" s="25" t="str">
        <f>F12</f>
        <v xml:space="preserve"> </v>
      </c>
      <c r="I119" s="27" t="s">
        <v>21</v>
      </c>
      <c r="J119" s="52" t="str">
        <f>IF(J12="","",J12)</f>
        <v>26. 5. 2025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23</v>
      </c>
      <c r="F121" s="25" t="str">
        <f>E15</f>
        <v xml:space="preserve"> </v>
      </c>
      <c r="I121" s="27" t="s">
        <v>28</v>
      </c>
      <c r="J121" s="30" t="str">
        <f>E21</f>
        <v xml:space="preserve"> </v>
      </c>
      <c r="L121" s="32"/>
    </row>
    <row r="122" spans="2:65" s="1" customFormat="1" ht="15.2" customHeight="1">
      <c r="B122" s="32"/>
      <c r="C122" s="27" t="s">
        <v>26</v>
      </c>
      <c r="F122" s="25" t="str">
        <f>IF(E18="","",E18)</f>
        <v>Vyplň údaj</v>
      </c>
      <c r="I122" s="27" t="s">
        <v>30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123</v>
      </c>
      <c r="D124" s="114" t="s">
        <v>58</v>
      </c>
      <c r="E124" s="114" t="s">
        <v>54</v>
      </c>
      <c r="F124" s="114" t="s">
        <v>55</v>
      </c>
      <c r="G124" s="114" t="s">
        <v>124</v>
      </c>
      <c r="H124" s="114" t="s">
        <v>125</v>
      </c>
      <c r="I124" s="114" t="s">
        <v>126</v>
      </c>
      <c r="J124" s="115" t="s">
        <v>104</v>
      </c>
      <c r="K124" s="116" t="s">
        <v>127</v>
      </c>
      <c r="L124" s="112"/>
      <c r="M124" s="59" t="s">
        <v>1</v>
      </c>
      <c r="N124" s="60" t="s">
        <v>37</v>
      </c>
      <c r="O124" s="60" t="s">
        <v>128</v>
      </c>
      <c r="P124" s="60" t="s">
        <v>129</v>
      </c>
      <c r="Q124" s="60" t="s">
        <v>130</v>
      </c>
      <c r="R124" s="60" t="s">
        <v>131</v>
      </c>
      <c r="S124" s="60" t="s">
        <v>132</v>
      </c>
      <c r="T124" s="61" t="s">
        <v>133</v>
      </c>
    </row>
    <row r="125" spans="2:65" s="1" customFormat="1" ht="22.9" customHeight="1">
      <c r="B125" s="32"/>
      <c r="C125" s="64" t="s">
        <v>134</v>
      </c>
      <c r="J125" s="117">
        <f>BK125</f>
        <v>0</v>
      </c>
      <c r="L125" s="32"/>
      <c r="M125" s="62"/>
      <c r="N125" s="53"/>
      <c r="O125" s="53"/>
      <c r="P125" s="118">
        <f>P126+P135+P204</f>
        <v>0</v>
      </c>
      <c r="Q125" s="53"/>
      <c r="R125" s="118">
        <f>R126+R135+R204</f>
        <v>8.2700599999999999E-2</v>
      </c>
      <c r="S125" s="53"/>
      <c r="T125" s="119">
        <f>T126+T135+T204</f>
        <v>0.128</v>
      </c>
      <c r="AT125" s="17" t="s">
        <v>72</v>
      </c>
      <c r="AU125" s="17" t="s">
        <v>106</v>
      </c>
      <c r="BK125" s="120">
        <f>BK126+BK135+BK204</f>
        <v>0</v>
      </c>
    </row>
    <row r="126" spans="2:65" s="11" customFormat="1" ht="25.9" customHeight="1">
      <c r="B126" s="121"/>
      <c r="D126" s="122" t="s">
        <v>72</v>
      </c>
      <c r="E126" s="123" t="s">
        <v>135</v>
      </c>
      <c r="F126" s="123" t="s">
        <v>136</v>
      </c>
      <c r="I126" s="124"/>
      <c r="J126" s="125">
        <f>BK126</f>
        <v>0</v>
      </c>
      <c r="L126" s="121"/>
      <c r="M126" s="126"/>
      <c r="P126" s="127">
        <f>P127</f>
        <v>0</v>
      </c>
      <c r="R126" s="127">
        <f>R127</f>
        <v>0</v>
      </c>
      <c r="T126" s="128">
        <f>T127</f>
        <v>0</v>
      </c>
      <c r="AR126" s="122" t="s">
        <v>81</v>
      </c>
      <c r="AT126" s="129" t="s">
        <v>72</v>
      </c>
      <c r="AU126" s="129" t="s">
        <v>73</v>
      </c>
      <c r="AY126" s="122" t="s">
        <v>137</v>
      </c>
      <c r="BK126" s="130">
        <f>BK127</f>
        <v>0</v>
      </c>
    </row>
    <row r="127" spans="2:65" s="11" customFormat="1" ht="22.9" customHeight="1">
      <c r="B127" s="121"/>
      <c r="D127" s="122" t="s">
        <v>72</v>
      </c>
      <c r="E127" s="131" t="s">
        <v>394</v>
      </c>
      <c r="F127" s="131" t="s">
        <v>395</v>
      </c>
      <c r="I127" s="124"/>
      <c r="J127" s="132">
        <f>BK127</f>
        <v>0</v>
      </c>
      <c r="L127" s="121"/>
      <c r="M127" s="126"/>
      <c r="P127" s="127">
        <f>SUM(P128:P134)</f>
        <v>0</v>
      </c>
      <c r="R127" s="127">
        <f>SUM(R128:R134)</f>
        <v>0</v>
      </c>
      <c r="T127" s="128">
        <f>SUM(T128:T134)</f>
        <v>0</v>
      </c>
      <c r="AR127" s="122" t="s">
        <v>81</v>
      </c>
      <c r="AT127" s="129" t="s">
        <v>72</v>
      </c>
      <c r="AU127" s="129" t="s">
        <v>81</v>
      </c>
      <c r="AY127" s="122" t="s">
        <v>137</v>
      </c>
      <c r="BK127" s="130">
        <f>SUM(BK128:BK134)</f>
        <v>0</v>
      </c>
    </row>
    <row r="128" spans="2:65" s="1" customFormat="1" ht="24.2" customHeight="1">
      <c r="B128" s="32"/>
      <c r="C128" s="133" t="s">
        <v>81</v>
      </c>
      <c r="D128" s="133" t="s">
        <v>140</v>
      </c>
      <c r="E128" s="134" t="s">
        <v>397</v>
      </c>
      <c r="F128" s="135" t="s">
        <v>398</v>
      </c>
      <c r="G128" s="136" t="s">
        <v>399</v>
      </c>
      <c r="H128" s="137">
        <v>0.13</v>
      </c>
      <c r="I128" s="138"/>
      <c r="J128" s="137">
        <f>ROUND(I128*H128,2)</f>
        <v>0</v>
      </c>
      <c r="K128" s="139"/>
      <c r="L128" s="32"/>
      <c r="M128" s="140" t="s">
        <v>1</v>
      </c>
      <c r="N128" s="141" t="s">
        <v>38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144</v>
      </c>
      <c r="AT128" s="144" t="s">
        <v>140</v>
      </c>
      <c r="AU128" s="144" t="s">
        <v>83</v>
      </c>
      <c r="AY128" s="17" t="s">
        <v>137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81</v>
      </c>
      <c r="BK128" s="145">
        <f>ROUND(I128*H128,2)</f>
        <v>0</v>
      </c>
      <c r="BL128" s="17" t="s">
        <v>144</v>
      </c>
      <c r="BM128" s="144" t="s">
        <v>1018</v>
      </c>
    </row>
    <row r="129" spans="2:65" s="1" customFormat="1" ht="24.2" customHeight="1">
      <c r="B129" s="32"/>
      <c r="C129" s="133" t="s">
        <v>83</v>
      </c>
      <c r="D129" s="133" t="s">
        <v>140</v>
      </c>
      <c r="E129" s="134" t="s">
        <v>402</v>
      </c>
      <c r="F129" s="135" t="s">
        <v>403</v>
      </c>
      <c r="G129" s="136" t="s">
        <v>399</v>
      </c>
      <c r="H129" s="137">
        <v>0.13</v>
      </c>
      <c r="I129" s="138"/>
      <c r="J129" s="137">
        <f>ROUND(I129*H129,2)</f>
        <v>0</v>
      </c>
      <c r="K129" s="139"/>
      <c r="L129" s="32"/>
      <c r="M129" s="140" t="s">
        <v>1</v>
      </c>
      <c r="N129" s="141" t="s">
        <v>38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144</v>
      </c>
      <c r="AT129" s="144" t="s">
        <v>140</v>
      </c>
      <c r="AU129" s="144" t="s">
        <v>83</v>
      </c>
      <c r="AY129" s="17" t="s">
        <v>137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81</v>
      </c>
      <c r="BK129" s="145">
        <f>ROUND(I129*H129,2)</f>
        <v>0</v>
      </c>
      <c r="BL129" s="17" t="s">
        <v>144</v>
      </c>
      <c r="BM129" s="144" t="s">
        <v>1019</v>
      </c>
    </row>
    <row r="130" spans="2:65" s="1" customFormat="1" ht="24.2" customHeight="1">
      <c r="B130" s="32"/>
      <c r="C130" s="133" t="s">
        <v>138</v>
      </c>
      <c r="D130" s="133" t="s">
        <v>140</v>
      </c>
      <c r="E130" s="134" t="s">
        <v>406</v>
      </c>
      <c r="F130" s="135" t="s">
        <v>407</v>
      </c>
      <c r="G130" s="136" t="s">
        <v>399</v>
      </c>
      <c r="H130" s="137">
        <v>0.65</v>
      </c>
      <c r="I130" s="138"/>
      <c r="J130" s="137">
        <f>ROUND(I130*H130,2)</f>
        <v>0</v>
      </c>
      <c r="K130" s="139"/>
      <c r="L130" s="32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144</v>
      </c>
      <c r="AT130" s="144" t="s">
        <v>140</v>
      </c>
      <c r="AU130" s="144" t="s">
        <v>83</v>
      </c>
      <c r="AY130" s="17" t="s">
        <v>137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81</v>
      </c>
      <c r="BK130" s="145">
        <f>ROUND(I130*H130,2)</f>
        <v>0</v>
      </c>
      <c r="BL130" s="17" t="s">
        <v>144</v>
      </c>
      <c r="BM130" s="144" t="s">
        <v>1020</v>
      </c>
    </row>
    <row r="131" spans="2:65" s="12" customFormat="1">
      <c r="B131" s="146"/>
      <c r="D131" s="147" t="s">
        <v>146</v>
      </c>
      <c r="E131" s="148" t="s">
        <v>1</v>
      </c>
      <c r="F131" s="149" t="s">
        <v>409</v>
      </c>
      <c r="H131" s="148" t="s">
        <v>1</v>
      </c>
      <c r="I131" s="150"/>
      <c r="L131" s="146"/>
      <c r="M131" s="151"/>
      <c r="T131" s="152"/>
      <c r="AT131" s="148" t="s">
        <v>146</v>
      </c>
      <c r="AU131" s="148" t="s">
        <v>83</v>
      </c>
      <c r="AV131" s="12" t="s">
        <v>81</v>
      </c>
      <c r="AW131" s="12" t="s">
        <v>29</v>
      </c>
      <c r="AX131" s="12" t="s">
        <v>73</v>
      </c>
      <c r="AY131" s="148" t="s">
        <v>137</v>
      </c>
    </row>
    <row r="132" spans="2:65" s="13" customFormat="1">
      <c r="B132" s="153"/>
      <c r="D132" s="147" t="s">
        <v>146</v>
      </c>
      <c r="E132" s="154" t="s">
        <v>1</v>
      </c>
      <c r="F132" s="155" t="s">
        <v>1021</v>
      </c>
      <c r="H132" s="156">
        <v>0.65</v>
      </c>
      <c r="I132" s="157"/>
      <c r="L132" s="153"/>
      <c r="M132" s="158"/>
      <c r="T132" s="159"/>
      <c r="AT132" s="154" t="s">
        <v>146</v>
      </c>
      <c r="AU132" s="154" t="s">
        <v>83</v>
      </c>
      <c r="AV132" s="13" t="s">
        <v>83</v>
      </c>
      <c r="AW132" s="13" t="s">
        <v>29</v>
      </c>
      <c r="AX132" s="13" t="s">
        <v>73</v>
      </c>
      <c r="AY132" s="154" t="s">
        <v>137</v>
      </c>
    </row>
    <row r="133" spans="2:65" s="14" customFormat="1">
      <c r="B133" s="160"/>
      <c r="D133" s="147" t="s">
        <v>146</v>
      </c>
      <c r="E133" s="161" t="s">
        <v>1</v>
      </c>
      <c r="F133" s="162" t="s">
        <v>149</v>
      </c>
      <c r="H133" s="163">
        <v>0.65</v>
      </c>
      <c r="I133" s="164"/>
      <c r="L133" s="160"/>
      <c r="M133" s="165"/>
      <c r="T133" s="166"/>
      <c r="AT133" s="161" t="s">
        <v>146</v>
      </c>
      <c r="AU133" s="161" t="s">
        <v>83</v>
      </c>
      <c r="AV133" s="14" t="s">
        <v>144</v>
      </c>
      <c r="AW133" s="14" t="s">
        <v>29</v>
      </c>
      <c r="AX133" s="14" t="s">
        <v>81</v>
      </c>
      <c r="AY133" s="161" t="s">
        <v>137</v>
      </c>
    </row>
    <row r="134" spans="2:65" s="1" customFormat="1" ht="33" customHeight="1">
      <c r="B134" s="32"/>
      <c r="C134" s="133" t="s">
        <v>144</v>
      </c>
      <c r="D134" s="133" t="s">
        <v>140</v>
      </c>
      <c r="E134" s="134" t="s">
        <v>795</v>
      </c>
      <c r="F134" s="135" t="s">
        <v>796</v>
      </c>
      <c r="G134" s="136" t="s">
        <v>399</v>
      </c>
      <c r="H134" s="137">
        <v>0.13</v>
      </c>
      <c r="I134" s="138"/>
      <c r="J134" s="137">
        <f>ROUND(I134*H134,2)</f>
        <v>0</v>
      </c>
      <c r="K134" s="139"/>
      <c r="L134" s="32"/>
      <c r="M134" s="140" t="s">
        <v>1</v>
      </c>
      <c r="N134" s="141" t="s">
        <v>38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144</v>
      </c>
      <c r="AT134" s="144" t="s">
        <v>140</v>
      </c>
      <c r="AU134" s="144" t="s">
        <v>83</v>
      </c>
      <c r="AY134" s="17" t="s">
        <v>137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81</v>
      </c>
      <c r="BK134" s="145">
        <f>ROUND(I134*H134,2)</f>
        <v>0</v>
      </c>
      <c r="BL134" s="17" t="s">
        <v>144</v>
      </c>
      <c r="BM134" s="144" t="s">
        <v>1022</v>
      </c>
    </row>
    <row r="135" spans="2:65" s="11" customFormat="1" ht="25.9" customHeight="1">
      <c r="B135" s="121"/>
      <c r="D135" s="122" t="s">
        <v>72</v>
      </c>
      <c r="E135" s="123" t="s">
        <v>421</v>
      </c>
      <c r="F135" s="123" t="s">
        <v>422</v>
      </c>
      <c r="I135" s="124"/>
      <c r="J135" s="125">
        <f>BK135</f>
        <v>0</v>
      </c>
      <c r="L135" s="121"/>
      <c r="M135" s="126"/>
      <c r="P135" s="127">
        <f>P136+P159+P171+P182+P185</f>
        <v>0</v>
      </c>
      <c r="R135" s="127">
        <f>R136+R159+R171+R182+R185</f>
        <v>8.2700599999999999E-2</v>
      </c>
      <c r="T135" s="128">
        <f>T136+T159+T171+T182+T185</f>
        <v>0.128</v>
      </c>
      <c r="AR135" s="122" t="s">
        <v>83</v>
      </c>
      <c r="AT135" s="129" t="s">
        <v>72</v>
      </c>
      <c r="AU135" s="129" t="s">
        <v>73</v>
      </c>
      <c r="AY135" s="122" t="s">
        <v>137</v>
      </c>
      <c r="BK135" s="130">
        <f>BK136+BK159+BK171+BK182+BK185</f>
        <v>0</v>
      </c>
    </row>
    <row r="136" spans="2:65" s="11" customFormat="1" ht="22.9" customHeight="1">
      <c r="B136" s="121"/>
      <c r="D136" s="122" t="s">
        <v>72</v>
      </c>
      <c r="E136" s="131" t="s">
        <v>1023</v>
      </c>
      <c r="F136" s="131" t="s">
        <v>1024</v>
      </c>
      <c r="I136" s="124"/>
      <c r="J136" s="132">
        <f>BK136</f>
        <v>0</v>
      </c>
      <c r="L136" s="121"/>
      <c r="M136" s="126"/>
      <c r="P136" s="127">
        <f>SUM(P137:P158)</f>
        <v>0</v>
      </c>
      <c r="R136" s="127">
        <f>SUM(R137:R158)</f>
        <v>4.6205999999999999E-3</v>
      </c>
      <c r="T136" s="128">
        <f>SUM(T137:T158)</f>
        <v>0</v>
      </c>
      <c r="AR136" s="122" t="s">
        <v>83</v>
      </c>
      <c r="AT136" s="129" t="s">
        <v>72</v>
      </c>
      <c r="AU136" s="129" t="s">
        <v>81</v>
      </c>
      <c r="AY136" s="122" t="s">
        <v>137</v>
      </c>
      <c r="BK136" s="130">
        <f>SUM(BK137:BK158)</f>
        <v>0</v>
      </c>
    </row>
    <row r="137" spans="2:65" s="1" customFormat="1" ht="24.2" customHeight="1">
      <c r="B137" s="32"/>
      <c r="C137" s="133" t="s">
        <v>170</v>
      </c>
      <c r="D137" s="133" t="s">
        <v>140</v>
      </c>
      <c r="E137" s="134" t="s">
        <v>1025</v>
      </c>
      <c r="F137" s="135" t="s">
        <v>1026</v>
      </c>
      <c r="G137" s="136" t="s">
        <v>173</v>
      </c>
      <c r="H137" s="137">
        <v>49.5</v>
      </c>
      <c r="I137" s="138"/>
      <c r="J137" s="137">
        <f>ROUND(I137*H137,2)</f>
        <v>0</v>
      </c>
      <c r="K137" s="139"/>
      <c r="L137" s="32"/>
      <c r="M137" s="140" t="s">
        <v>1</v>
      </c>
      <c r="N137" s="141" t="s">
        <v>38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227</v>
      </c>
      <c r="AT137" s="144" t="s">
        <v>140</v>
      </c>
      <c r="AU137" s="144" t="s">
        <v>83</v>
      </c>
      <c r="AY137" s="17" t="s">
        <v>137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81</v>
      </c>
      <c r="BK137" s="145">
        <f>ROUND(I137*H137,2)</f>
        <v>0</v>
      </c>
      <c r="BL137" s="17" t="s">
        <v>227</v>
      </c>
      <c r="BM137" s="144" t="s">
        <v>1027</v>
      </c>
    </row>
    <row r="138" spans="2:65" s="12" customFormat="1">
      <c r="B138" s="146"/>
      <c r="D138" s="147" t="s">
        <v>146</v>
      </c>
      <c r="E138" s="148" t="s">
        <v>1</v>
      </c>
      <c r="F138" s="149" t="s">
        <v>1028</v>
      </c>
      <c r="H138" s="148" t="s">
        <v>1</v>
      </c>
      <c r="I138" s="150"/>
      <c r="L138" s="146"/>
      <c r="M138" s="151"/>
      <c r="T138" s="152"/>
      <c r="AT138" s="148" t="s">
        <v>146</v>
      </c>
      <c r="AU138" s="148" t="s">
        <v>83</v>
      </c>
      <c r="AV138" s="12" t="s">
        <v>81</v>
      </c>
      <c r="AW138" s="12" t="s">
        <v>29</v>
      </c>
      <c r="AX138" s="12" t="s">
        <v>73</v>
      </c>
      <c r="AY138" s="148" t="s">
        <v>137</v>
      </c>
    </row>
    <row r="139" spans="2:65" s="13" customFormat="1">
      <c r="B139" s="153"/>
      <c r="D139" s="147" t="s">
        <v>146</v>
      </c>
      <c r="E139" s="154" t="s">
        <v>1</v>
      </c>
      <c r="F139" s="155" t="s">
        <v>1029</v>
      </c>
      <c r="H139" s="156">
        <v>49.5</v>
      </c>
      <c r="I139" s="157"/>
      <c r="L139" s="153"/>
      <c r="M139" s="158"/>
      <c r="T139" s="159"/>
      <c r="AT139" s="154" t="s">
        <v>146</v>
      </c>
      <c r="AU139" s="154" t="s">
        <v>83</v>
      </c>
      <c r="AV139" s="13" t="s">
        <v>83</v>
      </c>
      <c r="AW139" s="13" t="s">
        <v>29</v>
      </c>
      <c r="AX139" s="13" t="s">
        <v>73</v>
      </c>
      <c r="AY139" s="154" t="s">
        <v>137</v>
      </c>
    </row>
    <row r="140" spans="2:65" s="14" customFormat="1">
      <c r="B140" s="160"/>
      <c r="D140" s="147" t="s">
        <v>146</v>
      </c>
      <c r="E140" s="161" t="s">
        <v>1</v>
      </c>
      <c r="F140" s="162" t="s">
        <v>149</v>
      </c>
      <c r="H140" s="163">
        <v>49.5</v>
      </c>
      <c r="I140" s="164"/>
      <c r="L140" s="160"/>
      <c r="M140" s="165"/>
      <c r="T140" s="166"/>
      <c r="AT140" s="161" t="s">
        <v>146</v>
      </c>
      <c r="AU140" s="161" t="s">
        <v>83</v>
      </c>
      <c r="AV140" s="14" t="s">
        <v>144</v>
      </c>
      <c r="AW140" s="14" t="s">
        <v>29</v>
      </c>
      <c r="AX140" s="14" t="s">
        <v>81</v>
      </c>
      <c r="AY140" s="161" t="s">
        <v>137</v>
      </c>
    </row>
    <row r="141" spans="2:65" s="1" customFormat="1" ht="24.2" customHeight="1">
      <c r="B141" s="32"/>
      <c r="C141" s="133" t="s">
        <v>178</v>
      </c>
      <c r="D141" s="133" t="s">
        <v>140</v>
      </c>
      <c r="E141" s="134" t="s">
        <v>1030</v>
      </c>
      <c r="F141" s="135" t="s">
        <v>1031</v>
      </c>
      <c r="G141" s="136" t="s">
        <v>173</v>
      </c>
      <c r="H141" s="137">
        <v>5.5</v>
      </c>
      <c r="I141" s="138"/>
      <c r="J141" s="137">
        <f>ROUND(I141*H141,2)</f>
        <v>0</v>
      </c>
      <c r="K141" s="139"/>
      <c r="L141" s="32"/>
      <c r="M141" s="140" t="s">
        <v>1</v>
      </c>
      <c r="N141" s="141" t="s">
        <v>38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227</v>
      </c>
      <c r="AT141" s="144" t="s">
        <v>140</v>
      </c>
      <c r="AU141" s="144" t="s">
        <v>83</v>
      </c>
      <c r="AY141" s="17" t="s">
        <v>137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81</v>
      </c>
      <c r="BK141" s="145">
        <f>ROUND(I141*H141,2)</f>
        <v>0</v>
      </c>
      <c r="BL141" s="17" t="s">
        <v>227</v>
      </c>
      <c r="BM141" s="144" t="s">
        <v>1032</v>
      </c>
    </row>
    <row r="142" spans="2:65" s="12" customFormat="1">
      <c r="B142" s="146"/>
      <c r="D142" s="147" t="s">
        <v>146</v>
      </c>
      <c r="E142" s="148" t="s">
        <v>1</v>
      </c>
      <c r="F142" s="149" t="s">
        <v>1033</v>
      </c>
      <c r="H142" s="148" t="s">
        <v>1</v>
      </c>
      <c r="I142" s="150"/>
      <c r="L142" s="146"/>
      <c r="M142" s="151"/>
      <c r="T142" s="152"/>
      <c r="AT142" s="148" t="s">
        <v>146</v>
      </c>
      <c r="AU142" s="148" t="s">
        <v>83</v>
      </c>
      <c r="AV142" s="12" t="s">
        <v>81</v>
      </c>
      <c r="AW142" s="12" t="s">
        <v>29</v>
      </c>
      <c r="AX142" s="12" t="s">
        <v>73</v>
      </c>
      <c r="AY142" s="148" t="s">
        <v>137</v>
      </c>
    </row>
    <row r="143" spans="2:65" s="13" customFormat="1">
      <c r="B143" s="153"/>
      <c r="D143" s="147" t="s">
        <v>146</v>
      </c>
      <c r="E143" s="154" t="s">
        <v>1</v>
      </c>
      <c r="F143" s="155" t="s">
        <v>1034</v>
      </c>
      <c r="H143" s="156">
        <v>5.5</v>
      </c>
      <c r="I143" s="157"/>
      <c r="L143" s="153"/>
      <c r="M143" s="158"/>
      <c r="T143" s="159"/>
      <c r="AT143" s="154" t="s">
        <v>146</v>
      </c>
      <c r="AU143" s="154" t="s">
        <v>83</v>
      </c>
      <c r="AV143" s="13" t="s">
        <v>83</v>
      </c>
      <c r="AW143" s="13" t="s">
        <v>29</v>
      </c>
      <c r="AX143" s="13" t="s">
        <v>73</v>
      </c>
      <c r="AY143" s="154" t="s">
        <v>137</v>
      </c>
    </row>
    <row r="144" spans="2:65" s="14" customFormat="1">
      <c r="B144" s="160"/>
      <c r="D144" s="147" t="s">
        <v>146</v>
      </c>
      <c r="E144" s="161" t="s">
        <v>1</v>
      </c>
      <c r="F144" s="162" t="s">
        <v>149</v>
      </c>
      <c r="H144" s="163">
        <v>5.5</v>
      </c>
      <c r="I144" s="164"/>
      <c r="L144" s="160"/>
      <c r="M144" s="165"/>
      <c r="T144" s="166"/>
      <c r="AT144" s="161" t="s">
        <v>146</v>
      </c>
      <c r="AU144" s="161" t="s">
        <v>83</v>
      </c>
      <c r="AV144" s="14" t="s">
        <v>144</v>
      </c>
      <c r="AW144" s="14" t="s">
        <v>29</v>
      </c>
      <c r="AX144" s="14" t="s">
        <v>81</v>
      </c>
      <c r="AY144" s="161" t="s">
        <v>137</v>
      </c>
    </row>
    <row r="145" spans="2:65" s="1" customFormat="1" ht="24.2" customHeight="1">
      <c r="B145" s="32"/>
      <c r="C145" s="174" t="s">
        <v>184</v>
      </c>
      <c r="D145" s="174" t="s">
        <v>275</v>
      </c>
      <c r="E145" s="175" t="s">
        <v>1035</v>
      </c>
      <c r="F145" s="176" t="s">
        <v>1036</v>
      </c>
      <c r="G145" s="177" t="s">
        <v>173</v>
      </c>
      <c r="H145" s="178">
        <v>6.12</v>
      </c>
      <c r="I145" s="179"/>
      <c r="J145" s="178">
        <f>ROUND(I145*H145,2)</f>
        <v>0</v>
      </c>
      <c r="K145" s="180"/>
      <c r="L145" s="181"/>
      <c r="M145" s="182" t="s">
        <v>1</v>
      </c>
      <c r="N145" s="183" t="s">
        <v>38</v>
      </c>
      <c r="P145" s="142">
        <f>O145*H145</f>
        <v>0</v>
      </c>
      <c r="Q145" s="142">
        <v>6.9999999999999994E-5</v>
      </c>
      <c r="R145" s="142">
        <f>Q145*H145</f>
        <v>4.2839999999999995E-4</v>
      </c>
      <c r="S145" s="142">
        <v>0</v>
      </c>
      <c r="T145" s="143">
        <f>S145*H145</f>
        <v>0</v>
      </c>
      <c r="AR145" s="144" t="s">
        <v>339</v>
      </c>
      <c r="AT145" s="144" t="s">
        <v>275</v>
      </c>
      <c r="AU145" s="144" t="s">
        <v>83</v>
      </c>
      <c r="AY145" s="17" t="s">
        <v>137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81</v>
      </c>
      <c r="BK145" s="145">
        <f>ROUND(I145*H145,2)</f>
        <v>0</v>
      </c>
      <c r="BL145" s="17" t="s">
        <v>227</v>
      </c>
      <c r="BM145" s="144" t="s">
        <v>1037</v>
      </c>
    </row>
    <row r="146" spans="2:65" s="13" customFormat="1">
      <c r="B146" s="153"/>
      <c r="D146" s="147" t="s">
        <v>146</v>
      </c>
      <c r="E146" s="154" t="s">
        <v>1</v>
      </c>
      <c r="F146" s="155" t="s">
        <v>1038</v>
      </c>
      <c r="H146" s="156">
        <v>6</v>
      </c>
      <c r="I146" s="157"/>
      <c r="L146" s="153"/>
      <c r="M146" s="158"/>
      <c r="T146" s="159"/>
      <c r="AT146" s="154" t="s">
        <v>146</v>
      </c>
      <c r="AU146" s="154" t="s">
        <v>83</v>
      </c>
      <c r="AV146" s="13" t="s">
        <v>83</v>
      </c>
      <c r="AW146" s="13" t="s">
        <v>29</v>
      </c>
      <c r="AX146" s="13" t="s">
        <v>81</v>
      </c>
      <c r="AY146" s="154" t="s">
        <v>137</v>
      </c>
    </row>
    <row r="147" spans="2:65" s="13" customFormat="1">
      <c r="B147" s="153"/>
      <c r="D147" s="147" t="s">
        <v>146</v>
      </c>
      <c r="F147" s="155" t="s">
        <v>1039</v>
      </c>
      <c r="H147" s="156">
        <v>6.12</v>
      </c>
      <c r="I147" s="157"/>
      <c r="L147" s="153"/>
      <c r="M147" s="158"/>
      <c r="T147" s="159"/>
      <c r="AT147" s="154" t="s">
        <v>146</v>
      </c>
      <c r="AU147" s="154" t="s">
        <v>83</v>
      </c>
      <c r="AV147" s="13" t="s">
        <v>83</v>
      </c>
      <c r="AW147" s="13" t="s">
        <v>4</v>
      </c>
      <c r="AX147" s="13" t="s">
        <v>81</v>
      </c>
      <c r="AY147" s="154" t="s">
        <v>137</v>
      </c>
    </row>
    <row r="148" spans="2:65" s="1" customFormat="1" ht="24.2" customHeight="1">
      <c r="B148" s="32"/>
      <c r="C148" s="174" t="s">
        <v>189</v>
      </c>
      <c r="D148" s="174" t="s">
        <v>275</v>
      </c>
      <c r="E148" s="175" t="s">
        <v>1040</v>
      </c>
      <c r="F148" s="176" t="s">
        <v>1041</v>
      </c>
      <c r="G148" s="177" t="s">
        <v>173</v>
      </c>
      <c r="H148" s="178">
        <v>1.02</v>
      </c>
      <c r="I148" s="179"/>
      <c r="J148" s="178">
        <f>ROUND(I148*H148,2)</f>
        <v>0</v>
      </c>
      <c r="K148" s="180"/>
      <c r="L148" s="181"/>
      <c r="M148" s="182" t="s">
        <v>1</v>
      </c>
      <c r="N148" s="183" t="s">
        <v>38</v>
      </c>
      <c r="P148" s="142">
        <f>O148*H148</f>
        <v>0</v>
      </c>
      <c r="Q148" s="142">
        <v>6.9999999999999994E-5</v>
      </c>
      <c r="R148" s="142">
        <f>Q148*H148</f>
        <v>7.1400000000000001E-5</v>
      </c>
      <c r="S148" s="142">
        <v>0</v>
      </c>
      <c r="T148" s="143">
        <f>S148*H148</f>
        <v>0</v>
      </c>
      <c r="AR148" s="144" t="s">
        <v>339</v>
      </c>
      <c r="AT148" s="144" t="s">
        <v>275</v>
      </c>
      <c r="AU148" s="144" t="s">
        <v>83</v>
      </c>
      <c r="AY148" s="17" t="s">
        <v>137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81</v>
      </c>
      <c r="BK148" s="145">
        <f>ROUND(I148*H148,2)</f>
        <v>0</v>
      </c>
      <c r="BL148" s="17" t="s">
        <v>227</v>
      </c>
      <c r="BM148" s="144" t="s">
        <v>1042</v>
      </c>
    </row>
    <row r="149" spans="2:65" s="13" customFormat="1">
      <c r="B149" s="153"/>
      <c r="D149" s="147" t="s">
        <v>146</v>
      </c>
      <c r="E149" s="154" t="s">
        <v>1</v>
      </c>
      <c r="F149" s="155" t="s">
        <v>1043</v>
      </c>
      <c r="H149" s="156">
        <v>1</v>
      </c>
      <c r="I149" s="157"/>
      <c r="L149" s="153"/>
      <c r="M149" s="158"/>
      <c r="T149" s="159"/>
      <c r="AT149" s="154" t="s">
        <v>146</v>
      </c>
      <c r="AU149" s="154" t="s">
        <v>83</v>
      </c>
      <c r="AV149" s="13" t="s">
        <v>83</v>
      </c>
      <c r="AW149" s="13" t="s">
        <v>29</v>
      </c>
      <c r="AX149" s="13" t="s">
        <v>81</v>
      </c>
      <c r="AY149" s="154" t="s">
        <v>137</v>
      </c>
    </row>
    <row r="150" spans="2:65" s="13" customFormat="1">
      <c r="B150" s="153"/>
      <c r="D150" s="147" t="s">
        <v>146</v>
      </c>
      <c r="F150" s="155" t="s">
        <v>1044</v>
      </c>
      <c r="H150" s="156">
        <v>1.02</v>
      </c>
      <c r="I150" s="157"/>
      <c r="L150" s="153"/>
      <c r="M150" s="158"/>
      <c r="T150" s="159"/>
      <c r="AT150" s="154" t="s">
        <v>146</v>
      </c>
      <c r="AU150" s="154" t="s">
        <v>83</v>
      </c>
      <c r="AV150" s="13" t="s">
        <v>83</v>
      </c>
      <c r="AW150" s="13" t="s">
        <v>4</v>
      </c>
      <c r="AX150" s="13" t="s">
        <v>81</v>
      </c>
      <c r="AY150" s="154" t="s">
        <v>137</v>
      </c>
    </row>
    <row r="151" spans="2:65" s="1" customFormat="1" ht="24.2" customHeight="1">
      <c r="B151" s="32"/>
      <c r="C151" s="174" t="s">
        <v>194</v>
      </c>
      <c r="D151" s="174" t="s">
        <v>275</v>
      </c>
      <c r="E151" s="175" t="s">
        <v>1045</v>
      </c>
      <c r="F151" s="176" t="s">
        <v>1046</v>
      </c>
      <c r="G151" s="177" t="s">
        <v>173</v>
      </c>
      <c r="H151" s="178">
        <v>28.56</v>
      </c>
      <c r="I151" s="179"/>
      <c r="J151" s="178">
        <f>ROUND(I151*H151,2)</f>
        <v>0</v>
      </c>
      <c r="K151" s="180"/>
      <c r="L151" s="181"/>
      <c r="M151" s="182" t="s">
        <v>1</v>
      </c>
      <c r="N151" s="183" t="s">
        <v>38</v>
      </c>
      <c r="P151" s="142">
        <f>O151*H151</f>
        <v>0</v>
      </c>
      <c r="Q151" s="142">
        <v>8.0000000000000007E-5</v>
      </c>
      <c r="R151" s="142">
        <f>Q151*H151</f>
        <v>2.2848E-3</v>
      </c>
      <c r="S151" s="142">
        <v>0</v>
      </c>
      <c r="T151" s="143">
        <f>S151*H151</f>
        <v>0</v>
      </c>
      <c r="AR151" s="144" t="s">
        <v>339</v>
      </c>
      <c r="AT151" s="144" t="s">
        <v>275</v>
      </c>
      <c r="AU151" s="144" t="s">
        <v>83</v>
      </c>
      <c r="AY151" s="17" t="s">
        <v>137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81</v>
      </c>
      <c r="BK151" s="145">
        <f>ROUND(I151*H151,2)</f>
        <v>0</v>
      </c>
      <c r="BL151" s="17" t="s">
        <v>227</v>
      </c>
      <c r="BM151" s="144" t="s">
        <v>1047</v>
      </c>
    </row>
    <row r="152" spans="2:65" s="13" customFormat="1">
      <c r="B152" s="153"/>
      <c r="D152" s="147" t="s">
        <v>146</v>
      </c>
      <c r="E152" s="154" t="s">
        <v>1</v>
      </c>
      <c r="F152" s="155" t="s">
        <v>1048</v>
      </c>
      <c r="H152" s="156">
        <v>28</v>
      </c>
      <c r="I152" s="157"/>
      <c r="L152" s="153"/>
      <c r="M152" s="158"/>
      <c r="T152" s="159"/>
      <c r="AT152" s="154" t="s">
        <v>146</v>
      </c>
      <c r="AU152" s="154" t="s">
        <v>83</v>
      </c>
      <c r="AV152" s="13" t="s">
        <v>83</v>
      </c>
      <c r="AW152" s="13" t="s">
        <v>29</v>
      </c>
      <c r="AX152" s="13" t="s">
        <v>81</v>
      </c>
      <c r="AY152" s="154" t="s">
        <v>137</v>
      </c>
    </row>
    <row r="153" spans="2:65" s="13" customFormat="1">
      <c r="B153" s="153"/>
      <c r="D153" s="147" t="s">
        <v>146</v>
      </c>
      <c r="F153" s="155" t="s">
        <v>1049</v>
      </c>
      <c r="H153" s="156">
        <v>28.56</v>
      </c>
      <c r="I153" s="157"/>
      <c r="L153" s="153"/>
      <c r="M153" s="158"/>
      <c r="T153" s="159"/>
      <c r="AT153" s="154" t="s">
        <v>146</v>
      </c>
      <c r="AU153" s="154" t="s">
        <v>83</v>
      </c>
      <c r="AV153" s="13" t="s">
        <v>83</v>
      </c>
      <c r="AW153" s="13" t="s">
        <v>4</v>
      </c>
      <c r="AX153" s="13" t="s">
        <v>81</v>
      </c>
      <c r="AY153" s="154" t="s">
        <v>137</v>
      </c>
    </row>
    <row r="154" spans="2:65" s="1" customFormat="1" ht="24.2" customHeight="1">
      <c r="B154" s="32"/>
      <c r="C154" s="174" t="s">
        <v>198</v>
      </c>
      <c r="D154" s="174" t="s">
        <v>275</v>
      </c>
      <c r="E154" s="175" t="s">
        <v>1050</v>
      </c>
      <c r="F154" s="176" t="s">
        <v>1051</v>
      </c>
      <c r="G154" s="177" t="s">
        <v>173</v>
      </c>
      <c r="H154" s="178">
        <v>20.399999999999999</v>
      </c>
      <c r="I154" s="179"/>
      <c r="J154" s="178">
        <f>ROUND(I154*H154,2)</f>
        <v>0</v>
      </c>
      <c r="K154" s="180"/>
      <c r="L154" s="181"/>
      <c r="M154" s="182" t="s">
        <v>1</v>
      </c>
      <c r="N154" s="183" t="s">
        <v>38</v>
      </c>
      <c r="P154" s="142">
        <f>O154*H154</f>
        <v>0</v>
      </c>
      <c r="Q154" s="142">
        <v>9.0000000000000006E-5</v>
      </c>
      <c r="R154" s="142">
        <f>Q154*H154</f>
        <v>1.836E-3</v>
      </c>
      <c r="S154" s="142">
        <v>0</v>
      </c>
      <c r="T154" s="143">
        <f>S154*H154</f>
        <v>0</v>
      </c>
      <c r="AR154" s="144" t="s">
        <v>339</v>
      </c>
      <c r="AT154" s="144" t="s">
        <v>275</v>
      </c>
      <c r="AU154" s="144" t="s">
        <v>83</v>
      </c>
      <c r="AY154" s="17" t="s">
        <v>137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81</v>
      </c>
      <c r="BK154" s="145">
        <f>ROUND(I154*H154,2)</f>
        <v>0</v>
      </c>
      <c r="BL154" s="17" t="s">
        <v>227</v>
      </c>
      <c r="BM154" s="144" t="s">
        <v>1052</v>
      </c>
    </row>
    <row r="155" spans="2:65" s="13" customFormat="1">
      <c r="B155" s="153"/>
      <c r="D155" s="147" t="s">
        <v>146</v>
      </c>
      <c r="E155" s="154" t="s">
        <v>1</v>
      </c>
      <c r="F155" s="155" t="s">
        <v>1053</v>
      </c>
      <c r="H155" s="156">
        <v>20</v>
      </c>
      <c r="I155" s="157"/>
      <c r="L155" s="153"/>
      <c r="M155" s="158"/>
      <c r="T155" s="159"/>
      <c r="AT155" s="154" t="s">
        <v>146</v>
      </c>
      <c r="AU155" s="154" t="s">
        <v>83</v>
      </c>
      <c r="AV155" s="13" t="s">
        <v>83</v>
      </c>
      <c r="AW155" s="13" t="s">
        <v>29</v>
      </c>
      <c r="AX155" s="13" t="s">
        <v>81</v>
      </c>
      <c r="AY155" s="154" t="s">
        <v>137</v>
      </c>
    </row>
    <row r="156" spans="2:65" s="13" customFormat="1">
      <c r="B156" s="153"/>
      <c r="D156" s="147" t="s">
        <v>146</v>
      </c>
      <c r="F156" s="155" t="s">
        <v>1054</v>
      </c>
      <c r="H156" s="156">
        <v>20.399999999999999</v>
      </c>
      <c r="I156" s="157"/>
      <c r="L156" s="153"/>
      <c r="M156" s="158"/>
      <c r="T156" s="159"/>
      <c r="AT156" s="154" t="s">
        <v>146</v>
      </c>
      <c r="AU156" s="154" t="s">
        <v>83</v>
      </c>
      <c r="AV156" s="13" t="s">
        <v>83</v>
      </c>
      <c r="AW156" s="13" t="s">
        <v>4</v>
      </c>
      <c r="AX156" s="13" t="s">
        <v>81</v>
      </c>
      <c r="AY156" s="154" t="s">
        <v>137</v>
      </c>
    </row>
    <row r="157" spans="2:65" s="1" customFormat="1" ht="24.2" customHeight="1">
      <c r="B157" s="32"/>
      <c r="C157" s="133" t="s">
        <v>204</v>
      </c>
      <c r="D157" s="133" t="s">
        <v>140</v>
      </c>
      <c r="E157" s="134" t="s">
        <v>1055</v>
      </c>
      <c r="F157" s="135" t="s">
        <v>1056</v>
      </c>
      <c r="G157" s="136" t="s">
        <v>399</v>
      </c>
      <c r="H157" s="137">
        <v>0.01</v>
      </c>
      <c r="I157" s="138"/>
      <c r="J157" s="137">
        <f>ROUND(I157*H157,2)</f>
        <v>0</v>
      </c>
      <c r="K157" s="139"/>
      <c r="L157" s="32"/>
      <c r="M157" s="140" t="s">
        <v>1</v>
      </c>
      <c r="N157" s="141" t="s">
        <v>38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227</v>
      </c>
      <c r="AT157" s="144" t="s">
        <v>140</v>
      </c>
      <c r="AU157" s="144" t="s">
        <v>83</v>
      </c>
      <c r="AY157" s="17" t="s">
        <v>137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81</v>
      </c>
      <c r="BK157" s="145">
        <f>ROUND(I157*H157,2)</f>
        <v>0</v>
      </c>
      <c r="BL157" s="17" t="s">
        <v>227</v>
      </c>
      <c r="BM157" s="144" t="s">
        <v>1057</v>
      </c>
    </row>
    <row r="158" spans="2:65" s="1" customFormat="1" ht="24.2" customHeight="1">
      <c r="B158" s="32"/>
      <c r="C158" s="133" t="s">
        <v>208</v>
      </c>
      <c r="D158" s="133" t="s">
        <v>140</v>
      </c>
      <c r="E158" s="134" t="s">
        <v>1058</v>
      </c>
      <c r="F158" s="135" t="s">
        <v>1059</v>
      </c>
      <c r="G158" s="136" t="s">
        <v>399</v>
      </c>
      <c r="H158" s="137">
        <v>0.01</v>
      </c>
      <c r="I158" s="138"/>
      <c r="J158" s="137">
        <f>ROUND(I158*H158,2)</f>
        <v>0</v>
      </c>
      <c r="K158" s="139"/>
      <c r="L158" s="32"/>
      <c r="M158" s="140" t="s">
        <v>1</v>
      </c>
      <c r="N158" s="141" t="s">
        <v>38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227</v>
      </c>
      <c r="AT158" s="144" t="s">
        <v>140</v>
      </c>
      <c r="AU158" s="144" t="s">
        <v>83</v>
      </c>
      <c r="AY158" s="17" t="s">
        <v>137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81</v>
      </c>
      <c r="BK158" s="145">
        <f>ROUND(I158*H158,2)</f>
        <v>0</v>
      </c>
      <c r="BL158" s="17" t="s">
        <v>227</v>
      </c>
      <c r="BM158" s="144" t="s">
        <v>1060</v>
      </c>
    </row>
    <row r="159" spans="2:65" s="11" customFormat="1" ht="22.9" customHeight="1">
      <c r="B159" s="121"/>
      <c r="D159" s="122" t="s">
        <v>72</v>
      </c>
      <c r="E159" s="131" t="s">
        <v>799</v>
      </c>
      <c r="F159" s="131" t="s">
        <v>800</v>
      </c>
      <c r="I159" s="124"/>
      <c r="J159" s="132">
        <f>BK159</f>
        <v>0</v>
      </c>
      <c r="L159" s="121"/>
      <c r="M159" s="126"/>
      <c r="P159" s="127">
        <f>SUM(P160:P170)</f>
        <v>0</v>
      </c>
      <c r="R159" s="127">
        <f>SUM(R160:R170)</f>
        <v>1.75E-3</v>
      </c>
      <c r="T159" s="128">
        <f>SUM(T160:T170)</f>
        <v>0.128</v>
      </c>
      <c r="AR159" s="122" t="s">
        <v>83</v>
      </c>
      <c r="AT159" s="129" t="s">
        <v>72</v>
      </c>
      <c r="AU159" s="129" t="s">
        <v>81</v>
      </c>
      <c r="AY159" s="122" t="s">
        <v>137</v>
      </c>
      <c r="BK159" s="130">
        <f>SUM(BK160:BK170)</f>
        <v>0</v>
      </c>
    </row>
    <row r="160" spans="2:65" s="1" customFormat="1" ht="16.5" customHeight="1">
      <c r="B160" s="32"/>
      <c r="C160" s="133" t="s">
        <v>213</v>
      </c>
      <c r="D160" s="133" t="s">
        <v>140</v>
      </c>
      <c r="E160" s="134" t="s">
        <v>1061</v>
      </c>
      <c r="F160" s="135" t="s">
        <v>1062</v>
      </c>
      <c r="G160" s="136" t="s">
        <v>173</v>
      </c>
      <c r="H160" s="137">
        <v>55</v>
      </c>
      <c r="I160" s="138"/>
      <c r="J160" s="137">
        <f>ROUND(I160*H160,2)</f>
        <v>0</v>
      </c>
      <c r="K160" s="139"/>
      <c r="L160" s="32"/>
      <c r="M160" s="140" t="s">
        <v>1</v>
      </c>
      <c r="N160" s="141" t="s">
        <v>38</v>
      </c>
      <c r="P160" s="142">
        <f>O160*H160</f>
        <v>0</v>
      </c>
      <c r="Q160" s="142">
        <v>3.0000000000000001E-5</v>
      </c>
      <c r="R160" s="142">
        <f>Q160*H160</f>
        <v>1.65E-3</v>
      </c>
      <c r="S160" s="142">
        <v>1.06E-3</v>
      </c>
      <c r="T160" s="143">
        <f>S160*H160</f>
        <v>5.8299999999999998E-2</v>
      </c>
      <c r="AR160" s="144" t="s">
        <v>227</v>
      </c>
      <c r="AT160" s="144" t="s">
        <v>140</v>
      </c>
      <c r="AU160" s="144" t="s">
        <v>83</v>
      </c>
      <c r="AY160" s="17" t="s">
        <v>137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81</v>
      </c>
      <c r="BK160" s="145">
        <f>ROUND(I160*H160,2)</f>
        <v>0</v>
      </c>
      <c r="BL160" s="17" t="s">
        <v>227</v>
      </c>
      <c r="BM160" s="144" t="s">
        <v>1063</v>
      </c>
    </row>
    <row r="161" spans="2:65" s="1" customFormat="1" ht="24.2" customHeight="1">
      <c r="B161" s="32"/>
      <c r="C161" s="133" t="s">
        <v>218</v>
      </c>
      <c r="D161" s="133" t="s">
        <v>140</v>
      </c>
      <c r="E161" s="134" t="s">
        <v>1064</v>
      </c>
      <c r="F161" s="135" t="s">
        <v>1065</v>
      </c>
      <c r="G161" s="136" t="s">
        <v>444</v>
      </c>
      <c r="H161" s="137">
        <v>2</v>
      </c>
      <c r="I161" s="138"/>
      <c r="J161" s="137">
        <f>ROUND(I161*H161,2)</f>
        <v>0</v>
      </c>
      <c r="K161" s="139"/>
      <c r="L161" s="32"/>
      <c r="M161" s="140" t="s">
        <v>1</v>
      </c>
      <c r="N161" s="141" t="s">
        <v>38</v>
      </c>
      <c r="P161" s="142">
        <f>O161*H161</f>
        <v>0</v>
      </c>
      <c r="Q161" s="142">
        <v>5.0000000000000002E-5</v>
      </c>
      <c r="R161" s="142">
        <f>Q161*H161</f>
        <v>1E-4</v>
      </c>
      <c r="S161" s="142">
        <v>1.235E-2</v>
      </c>
      <c r="T161" s="143">
        <f>S161*H161</f>
        <v>2.47E-2</v>
      </c>
      <c r="AR161" s="144" t="s">
        <v>227</v>
      </c>
      <c r="AT161" s="144" t="s">
        <v>140</v>
      </c>
      <c r="AU161" s="144" t="s">
        <v>83</v>
      </c>
      <c r="AY161" s="17" t="s">
        <v>137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81</v>
      </c>
      <c r="BK161" s="145">
        <f>ROUND(I161*H161,2)</f>
        <v>0</v>
      </c>
      <c r="BL161" s="17" t="s">
        <v>227</v>
      </c>
      <c r="BM161" s="144" t="s">
        <v>1066</v>
      </c>
    </row>
    <row r="162" spans="2:65" s="1" customFormat="1" ht="24.2" customHeight="1">
      <c r="B162" s="32"/>
      <c r="C162" s="133" t="s">
        <v>8</v>
      </c>
      <c r="D162" s="133" t="s">
        <v>140</v>
      </c>
      <c r="E162" s="134" t="s">
        <v>1067</v>
      </c>
      <c r="F162" s="135" t="s">
        <v>1068</v>
      </c>
      <c r="G162" s="136" t="s">
        <v>444</v>
      </c>
      <c r="H162" s="137">
        <v>3</v>
      </c>
      <c r="I162" s="138"/>
      <c r="J162" s="137">
        <f>ROUND(I162*H162,2)</f>
        <v>0</v>
      </c>
      <c r="K162" s="139"/>
      <c r="L162" s="32"/>
      <c r="M162" s="140" t="s">
        <v>1</v>
      </c>
      <c r="N162" s="141" t="s">
        <v>38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227</v>
      </c>
      <c r="AT162" s="144" t="s">
        <v>140</v>
      </c>
      <c r="AU162" s="144" t="s">
        <v>83</v>
      </c>
      <c r="AY162" s="17" t="s">
        <v>137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81</v>
      </c>
      <c r="BK162" s="145">
        <f>ROUND(I162*H162,2)</f>
        <v>0</v>
      </c>
      <c r="BL162" s="17" t="s">
        <v>227</v>
      </c>
      <c r="BM162" s="144" t="s">
        <v>1069</v>
      </c>
    </row>
    <row r="163" spans="2:65" s="13" customFormat="1">
      <c r="B163" s="153"/>
      <c r="D163" s="147" t="s">
        <v>146</v>
      </c>
      <c r="E163" s="154" t="s">
        <v>1</v>
      </c>
      <c r="F163" s="155" t="s">
        <v>81</v>
      </c>
      <c r="H163" s="156">
        <v>1</v>
      </c>
      <c r="I163" s="157"/>
      <c r="L163" s="153"/>
      <c r="M163" s="158"/>
      <c r="T163" s="159"/>
      <c r="AT163" s="154" t="s">
        <v>146</v>
      </c>
      <c r="AU163" s="154" t="s">
        <v>83</v>
      </c>
      <c r="AV163" s="13" t="s">
        <v>83</v>
      </c>
      <c r="AW163" s="13" t="s">
        <v>29</v>
      </c>
      <c r="AX163" s="13" t="s">
        <v>73</v>
      </c>
      <c r="AY163" s="154" t="s">
        <v>137</v>
      </c>
    </row>
    <row r="164" spans="2:65" s="12" customFormat="1">
      <c r="B164" s="146"/>
      <c r="D164" s="147" t="s">
        <v>146</v>
      </c>
      <c r="E164" s="148" t="s">
        <v>1</v>
      </c>
      <c r="F164" s="149" t="s">
        <v>1070</v>
      </c>
      <c r="H164" s="148" t="s">
        <v>1</v>
      </c>
      <c r="I164" s="150"/>
      <c r="L164" s="146"/>
      <c r="M164" s="151"/>
      <c r="T164" s="152"/>
      <c r="AT164" s="148" t="s">
        <v>146</v>
      </c>
      <c r="AU164" s="148" t="s">
        <v>83</v>
      </c>
      <c r="AV164" s="12" t="s">
        <v>81</v>
      </c>
      <c r="AW164" s="12" t="s">
        <v>29</v>
      </c>
      <c r="AX164" s="12" t="s">
        <v>73</v>
      </c>
      <c r="AY164" s="148" t="s">
        <v>137</v>
      </c>
    </row>
    <row r="165" spans="2:65" s="13" customFormat="1">
      <c r="B165" s="153"/>
      <c r="D165" s="147" t="s">
        <v>146</v>
      </c>
      <c r="E165" s="154" t="s">
        <v>1</v>
      </c>
      <c r="F165" s="155" t="s">
        <v>83</v>
      </c>
      <c r="H165" s="156">
        <v>2</v>
      </c>
      <c r="I165" s="157"/>
      <c r="L165" s="153"/>
      <c r="M165" s="158"/>
      <c r="T165" s="159"/>
      <c r="AT165" s="154" t="s">
        <v>146</v>
      </c>
      <c r="AU165" s="154" t="s">
        <v>83</v>
      </c>
      <c r="AV165" s="13" t="s">
        <v>83</v>
      </c>
      <c r="AW165" s="13" t="s">
        <v>29</v>
      </c>
      <c r="AX165" s="13" t="s">
        <v>73</v>
      </c>
      <c r="AY165" s="154" t="s">
        <v>137</v>
      </c>
    </row>
    <row r="166" spans="2:65" s="14" customFormat="1">
      <c r="B166" s="160"/>
      <c r="D166" s="147" t="s">
        <v>146</v>
      </c>
      <c r="E166" s="161" t="s">
        <v>1</v>
      </c>
      <c r="F166" s="162" t="s">
        <v>149</v>
      </c>
      <c r="H166" s="163">
        <v>3</v>
      </c>
      <c r="I166" s="164"/>
      <c r="L166" s="160"/>
      <c r="M166" s="165"/>
      <c r="T166" s="166"/>
      <c r="AT166" s="161" t="s">
        <v>146</v>
      </c>
      <c r="AU166" s="161" t="s">
        <v>83</v>
      </c>
      <c r="AV166" s="14" t="s">
        <v>144</v>
      </c>
      <c r="AW166" s="14" t="s">
        <v>29</v>
      </c>
      <c r="AX166" s="14" t="s">
        <v>81</v>
      </c>
      <c r="AY166" s="161" t="s">
        <v>137</v>
      </c>
    </row>
    <row r="167" spans="2:65" s="1" customFormat="1" ht="24.2" customHeight="1">
      <c r="B167" s="32"/>
      <c r="C167" s="133" t="s">
        <v>227</v>
      </c>
      <c r="D167" s="133" t="s">
        <v>140</v>
      </c>
      <c r="E167" s="134" t="s">
        <v>1071</v>
      </c>
      <c r="F167" s="135" t="s">
        <v>1072</v>
      </c>
      <c r="G167" s="136" t="s">
        <v>444</v>
      </c>
      <c r="H167" s="137">
        <v>1</v>
      </c>
      <c r="I167" s="138"/>
      <c r="J167" s="137">
        <f>ROUND(I167*H167,2)</f>
        <v>0</v>
      </c>
      <c r="K167" s="139"/>
      <c r="L167" s="32"/>
      <c r="M167" s="140" t="s">
        <v>1</v>
      </c>
      <c r="N167" s="141" t="s">
        <v>38</v>
      </c>
      <c r="P167" s="142">
        <f>O167*H167</f>
        <v>0</v>
      </c>
      <c r="Q167" s="142">
        <v>0</v>
      </c>
      <c r="R167" s="142">
        <f>Q167*H167</f>
        <v>0</v>
      </c>
      <c r="S167" s="142">
        <v>4.4999999999999998E-2</v>
      </c>
      <c r="T167" s="143">
        <f>S167*H167</f>
        <v>4.4999999999999998E-2</v>
      </c>
      <c r="AR167" s="144" t="s">
        <v>227</v>
      </c>
      <c r="AT167" s="144" t="s">
        <v>140</v>
      </c>
      <c r="AU167" s="144" t="s">
        <v>83</v>
      </c>
      <c r="AY167" s="17" t="s">
        <v>137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81</v>
      </c>
      <c r="BK167" s="145">
        <f>ROUND(I167*H167,2)</f>
        <v>0</v>
      </c>
      <c r="BL167" s="17" t="s">
        <v>227</v>
      </c>
      <c r="BM167" s="144" t="s">
        <v>1073</v>
      </c>
    </row>
    <row r="168" spans="2:65" s="12" customFormat="1">
      <c r="B168" s="146"/>
      <c r="D168" s="147" t="s">
        <v>146</v>
      </c>
      <c r="E168" s="148" t="s">
        <v>1</v>
      </c>
      <c r="F168" s="149" t="s">
        <v>1070</v>
      </c>
      <c r="H168" s="148" t="s">
        <v>1</v>
      </c>
      <c r="I168" s="150"/>
      <c r="L168" s="146"/>
      <c r="M168" s="151"/>
      <c r="T168" s="152"/>
      <c r="AT168" s="148" t="s">
        <v>146</v>
      </c>
      <c r="AU168" s="148" t="s">
        <v>83</v>
      </c>
      <c r="AV168" s="12" t="s">
        <v>81</v>
      </c>
      <c r="AW168" s="12" t="s">
        <v>29</v>
      </c>
      <c r="AX168" s="12" t="s">
        <v>73</v>
      </c>
      <c r="AY168" s="148" t="s">
        <v>137</v>
      </c>
    </row>
    <row r="169" spans="2:65" s="13" customFormat="1">
      <c r="B169" s="153"/>
      <c r="D169" s="147" t="s">
        <v>146</v>
      </c>
      <c r="E169" s="154" t="s">
        <v>1</v>
      </c>
      <c r="F169" s="155" t="s">
        <v>81</v>
      </c>
      <c r="H169" s="156">
        <v>1</v>
      </c>
      <c r="I169" s="157"/>
      <c r="L169" s="153"/>
      <c r="M169" s="158"/>
      <c r="T169" s="159"/>
      <c r="AT169" s="154" t="s">
        <v>146</v>
      </c>
      <c r="AU169" s="154" t="s">
        <v>83</v>
      </c>
      <c r="AV169" s="13" t="s">
        <v>83</v>
      </c>
      <c r="AW169" s="13" t="s">
        <v>29</v>
      </c>
      <c r="AX169" s="13" t="s">
        <v>73</v>
      </c>
      <c r="AY169" s="154" t="s">
        <v>137</v>
      </c>
    </row>
    <row r="170" spans="2:65" s="14" customFormat="1">
      <c r="B170" s="160"/>
      <c r="D170" s="147" t="s">
        <v>146</v>
      </c>
      <c r="E170" s="161" t="s">
        <v>1</v>
      </c>
      <c r="F170" s="162" t="s">
        <v>149</v>
      </c>
      <c r="H170" s="163">
        <v>1</v>
      </c>
      <c r="I170" s="164"/>
      <c r="L170" s="160"/>
      <c r="M170" s="165"/>
      <c r="T170" s="166"/>
      <c r="AT170" s="161" t="s">
        <v>146</v>
      </c>
      <c r="AU170" s="161" t="s">
        <v>83</v>
      </c>
      <c r="AV170" s="14" t="s">
        <v>144</v>
      </c>
      <c r="AW170" s="14" t="s">
        <v>29</v>
      </c>
      <c r="AX170" s="14" t="s">
        <v>81</v>
      </c>
      <c r="AY170" s="161" t="s">
        <v>137</v>
      </c>
    </row>
    <row r="171" spans="2:65" s="11" customFormat="1" ht="22.9" customHeight="1">
      <c r="B171" s="121"/>
      <c r="D171" s="122" t="s">
        <v>72</v>
      </c>
      <c r="E171" s="131" t="s">
        <v>1074</v>
      </c>
      <c r="F171" s="131" t="s">
        <v>1075</v>
      </c>
      <c r="I171" s="124"/>
      <c r="J171" s="132">
        <f>BK171</f>
        <v>0</v>
      </c>
      <c r="L171" s="121"/>
      <c r="M171" s="126"/>
      <c r="P171" s="127">
        <f>SUM(P172:P181)</f>
        <v>0</v>
      </c>
      <c r="R171" s="127">
        <f>SUM(R172:R181)</f>
        <v>3.465E-2</v>
      </c>
      <c r="T171" s="128">
        <f>SUM(T172:T181)</f>
        <v>0</v>
      </c>
      <c r="AR171" s="122" t="s">
        <v>83</v>
      </c>
      <c r="AT171" s="129" t="s">
        <v>72</v>
      </c>
      <c r="AU171" s="129" t="s">
        <v>81</v>
      </c>
      <c r="AY171" s="122" t="s">
        <v>137</v>
      </c>
      <c r="BK171" s="130">
        <f>SUM(BK172:BK181)</f>
        <v>0</v>
      </c>
    </row>
    <row r="172" spans="2:65" s="1" customFormat="1" ht="24.2" customHeight="1">
      <c r="B172" s="32"/>
      <c r="C172" s="133" t="s">
        <v>238</v>
      </c>
      <c r="D172" s="133" t="s">
        <v>140</v>
      </c>
      <c r="E172" s="134" t="s">
        <v>1076</v>
      </c>
      <c r="F172" s="135" t="s">
        <v>1077</v>
      </c>
      <c r="G172" s="136" t="s">
        <v>173</v>
      </c>
      <c r="H172" s="137">
        <v>20</v>
      </c>
      <c r="I172" s="138"/>
      <c r="J172" s="137">
        <f>ROUND(I172*H172,2)</f>
        <v>0</v>
      </c>
      <c r="K172" s="139"/>
      <c r="L172" s="32"/>
      <c r="M172" s="140" t="s">
        <v>1</v>
      </c>
      <c r="N172" s="141" t="s">
        <v>38</v>
      </c>
      <c r="P172" s="142">
        <f>O172*H172</f>
        <v>0</v>
      </c>
      <c r="Q172" s="142">
        <v>4.8000000000000001E-4</v>
      </c>
      <c r="R172" s="142">
        <f>Q172*H172</f>
        <v>9.6000000000000009E-3</v>
      </c>
      <c r="S172" s="142">
        <v>0</v>
      </c>
      <c r="T172" s="143">
        <f>S172*H172</f>
        <v>0</v>
      </c>
      <c r="AR172" s="144" t="s">
        <v>227</v>
      </c>
      <c r="AT172" s="144" t="s">
        <v>140</v>
      </c>
      <c r="AU172" s="144" t="s">
        <v>83</v>
      </c>
      <c r="AY172" s="17" t="s">
        <v>137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81</v>
      </c>
      <c r="BK172" s="145">
        <f>ROUND(I172*H172,2)</f>
        <v>0</v>
      </c>
      <c r="BL172" s="17" t="s">
        <v>227</v>
      </c>
      <c r="BM172" s="144" t="s">
        <v>1078</v>
      </c>
    </row>
    <row r="173" spans="2:65" s="1" customFormat="1" ht="24.2" customHeight="1">
      <c r="B173" s="32"/>
      <c r="C173" s="133" t="s">
        <v>243</v>
      </c>
      <c r="D173" s="133" t="s">
        <v>140</v>
      </c>
      <c r="E173" s="134" t="s">
        <v>1079</v>
      </c>
      <c r="F173" s="135" t="s">
        <v>1080</v>
      </c>
      <c r="G173" s="136" t="s">
        <v>173</v>
      </c>
      <c r="H173" s="137">
        <v>28</v>
      </c>
      <c r="I173" s="138"/>
      <c r="J173" s="137">
        <f>ROUND(I173*H173,2)</f>
        <v>0</v>
      </c>
      <c r="K173" s="139"/>
      <c r="L173" s="32"/>
      <c r="M173" s="140" t="s">
        <v>1</v>
      </c>
      <c r="N173" s="141" t="s">
        <v>38</v>
      </c>
      <c r="P173" s="142">
        <f>O173*H173</f>
        <v>0</v>
      </c>
      <c r="Q173" s="142">
        <v>5.9000000000000003E-4</v>
      </c>
      <c r="R173" s="142">
        <f>Q173*H173</f>
        <v>1.652E-2</v>
      </c>
      <c r="S173" s="142">
        <v>0</v>
      </c>
      <c r="T173" s="143">
        <f>S173*H173</f>
        <v>0</v>
      </c>
      <c r="AR173" s="144" t="s">
        <v>227</v>
      </c>
      <c r="AT173" s="144" t="s">
        <v>140</v>
      </c>
      <c r="AU173" s="144" t="s">
        <v>83</v>
      </c>
      <c r="AY173" s="17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81</v>
      </c>
      <c r="BK173" s="145">
        <f>ROUND(I173*H173,2)</f>
        <v>0</v>
      </c>
      <c r="BL173" s="17" t="s">
        <v>227</v>
      </c>
      <c r="BM173" s="144" t="s">
        <v>1081</v>
      </c>
    </row>
    <row r="174" spans="2:65" s="1" customFormat="1" ht="24.2" customHeight="1">
      <c r="B174" s="32"/>
      <c r="C174" s="133" t="s">
        <v>255</v>
      </c>
      <c r="D174" s="133" t="s">
        <v>140</v>
      </c>
      <c r="E174" s="134" t="s">
        <v>1082</v>
      </c>
      <c r="F174" s="135" t="s">
        <v>1083</v>
      </c>
      <c r="G174" s="136" t="s">
        <v>173</v>
      </c>
      <c r="H174" s="137">
        <v>1</v>
      </c>
      <c r="I174" s="138"/>
      <c r="J174" s="137">
        <f>ROUND(I174*H174,2)</f>
        <v>0</v>
      </c>
      <c r="K174" s="139"/>
      <c r="L174" s="32"/>
      <c r="M174" s="140" t="s">
        <v>1</v>
      </c>
      <c r="N174" s="141" t="s">
        <v>38</v>
      </c>
      <c r="P174" s="142">
        <f>O174*H174</f>
        <v>0</v>
      </c>
      <c r="Q174" s="142">
        <v>7.5000000000000002E-4</v>
      </c>
      <c r="R174" s="142">
        <f>Q174*H174</f>
        <v>7.5000000000000002E-4</v>
      </c>
      <c r="S174" s="142">
        <v>0</v>
      </c>
      <c r="T174" s="143">
        <f>S174*H174</f>
        <v>0</v>
      </c>
      <c r="AR174" s="144" t="s">
        <v>227</v>
      </c>
      <c r="AT174" s="144" t="s">
        <v>140</v>
      </c>
      <c r="AU174" s="144" t="s">
        <v>83</v>
      </c>
      <c r="AY174" s="17" t="s">
        <v>137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81</v>
      </c>
      <c r="BK174" s="145">
        <f>ROUND(I174*H174,2)</f>
        <v>0</v>
      </c>
      <c r="BL174" s="17" t="s">
        <v>227</v>
      </c>
      <c r="BM174" s="144" t="s">
        <v>1084</v>
      </c>
    </row>
    <row r="175" spans="2:65" s="1" customFormat="1" ht="24.2" customHeight="1">
      <c r="B175" s="32"/>
      <c r="C175" s="133" t="s">
        <v>259</v>
      </c>
      <c r="D175" s="133" t="s">
        <v>140</v>
      </c>
      <c r="E175" s="134" t="s">
        <v>1085</v>
      </c>
      <c r="F175" s="135" t="s">
        <v>1086</v>
      </c>
      <c r="G175" s="136" t="s">
        <v>173</v>
      </c>
      <c r="H175" s="137">
        <v>6</v>
      </c>
      <c r="I175" s="138"/>
      <c r="J175" s="137">
        <f>ROUND(I175*H175,2)</f>
        <v>0</v>
      </c>
      <c r="K175" s="139"/>
      <c r="L175" s="32"/>
      <c r="M175" s="140" t="s">
        <v>1</v>
      </c>
      <c r="N175" s="141" t="s">
        <v>38</v>
      </c>
      <c r="P175" s="142">
        <f>O175*H175</f>
        <v>0</v>
      </c>
      <c r="Q175" s="142">
        <v>1.2899999999999999E-3</v>
      </c>
      <c r="R175" s="142">
        <f>Q175*H175</f>
        <v>7.7399999999999995E-3</v>
      </c>
      <c r="S175" s="142">
        <v>0</v>
      </c>
      <c r="T175" s="143">
        <f>S175*H175</f>
        <v>0</v>
      </c>
      <c r="AR175" s="144" t="s">
        <v>227</v>
      </c>
      <c r="AT175" s="144" t="s">
        <v>140</v>
      </c>
      <c r="AU175" s="144" t="s">
        <v>83</v>
      </c>
      <c r="AY175" s="17" t="s">
        <v>137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81</v>
      </c>
      <c r="BK175" s="145">
        <f>ROUND(I175*H175,2)</f>
        <v>0</v>
      </c>
      <c r="BL175" s="17" t="s">
        <v>227</v>
      </c>
      <c r="BM175" s="144" t="s">
        <v>1087</v>
      </c>
    </row>
    <row r="176" spans="2:65" s="1" customFormat="1" ht="16.5" customHeight="1">
      <c r="B176" s="32"/>
      <c r="C176" s="133" t="s">
        <v>7</v>
      </c>
      <c r="D176" s="133" t="s">
        <v>140</v>
      </c>
      <c r="E176" s="134" t="s">
        <v>1088</v>
      </c>
      <c r="F176" s="135" t="s">
        <v>1089</v>
      </c>
      <c r="G176" s="136" t="s">
        <v>173</v>
      </c>
      <c r="H176" s="137">
        <v>55</v>
      </c>
      <c r="I176" s="138"/>
      <c r="J176" s="137">
        <f>ROUND(I176*H176,2)</f>
        <v>0</v>
      </c>
      <c r="K176" s="139"/>
      <c r="L176" s="32"/>
      <c r="M176" s="140" t="s">
        <v>1</v>
      </c>
      <c r="N176" s="141" t="s">
        <v>38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227</v>
      </c>
      <c r="AT176" s="144" t="s">
        <v>140</v>
      </c>
      <c r="AU176" s="144" t="s">
        <v>83</v>
      </c>
      <c r="AY176" s="17" t="s">
        <v>137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81</v>
      </c>
      <c r="BK176" s="145">
        <f>ROUND(I176*H176,2)</f>
        <v>0</v>
      </c>
      <c r="BL176" s="17" t="s">
        <v>227</v>
      </c>
      <c r="BM176" s="144" t="s">
        <v>1090</v>
      </c>
    </row>
    <row r="177" spans="2:65" s="13" customFormat="1">
      <c r="B177" s="153"/>
      <c r="D177" s="147" t="s">
        <v>146</v>
      </c>
      <c r="E177" s="154" t="s">
        <v>1</v>
      </c>
      <c r="F177" s="155" t="s">
        <v>1091</v>
      </c>
      <c r="H177" s="156">
        <v>55</v>
      </c>
      <c r="I177" s="157"/>
      <c r="L177" s="153"/>
      <c r="M177" s="158"/>
      <c r="T177" s="159"/>
      <c r="AT177" s="154" t="s">
        <v>146</v>
      </c>
      <c r="AU177" s="154" t="s">
        <v>83</v>
      </c>
      <c r="AV177" s="13" t="s">
        <v>83</v>
      </c>
      <c r="AW177" s="13" t="s">
        <v>29</v>
      </c>
      <c r="AX177" s="13" t="s">
        <v>73</v>
      </c>
      <c r="AY177" s="154" t="s">
        <v>137</v>
      </c>
    </row>
    <row r="178" spans="2:65" s="14" customFormat="1">
      <c r="B178" s="160"/>
      <c r="D178" s="147" t="s">
        <v>146</v>
      </c>
      <c r="E178" s="161" t="s">
        <v>1</v>
      </c>
      <c r="F178" s="162" t="s">
        <v>149</v>
      </c>
      <c r="H178" s="163">
        <v>55</v>
      </c>
      <c r="I178" s="164"/>
      <c r="L178" s="160"/>
      <c r="M178" s="165"/>
      <c r="T178" s="166"/>
      <c r="AT178" s="161" t="s">
        <v>146</v>
      </c>
      <c r="AU178" s="161" t="s">
        <v>83</v>
      </c>
      <c r="AV178" s="14" t="s">
        <v>144</v>
      </c>
      <c r="AW178" s="14" t="s">
        <v>29</v>
      </c>
      <c r="AX178" s="14" t="s">
        <v>81</v>
      </c>
      <c r="AY178" s="161" t="s">
        <v>137</v>
      </c>
    </row>
    <row r="179" spans="2:65" s="1" customFormat="1" ht="21.75" customHeight="1">
      <c r="B179" s="32"/>
      <c r="C179" s="133" t="s">
        <v>268</v>
      </c>
      <c r="D179" s="133" t="s">
        <v>140</v>
      </c>
      <c r="E179" s="134" t="s">
        <v>1092</v>
      </c>
      <c r="F179" s="135" t="s">
        <v>1093</v>
      </c>
      <c r="G179" s="136" t="s">
        <v>444</v>
      </c>
      <c r="H179" s="137">
        <v>4</v>
      </c>
      <c r="I179" s="138"/>
      <c r="J179" s="137">
        <f>ROUND(I179*H179,2)</f>
        <v>0</v>
      </c>
      <c r="K179" s="139"/>
      <c r="L179" s="32"/>
      <c r="M179" s="140" t="s">
        <v>1</v>
      </c>
      <c r="N179" s="141" t="s">
        <v>38</v>
      </c>
      <c r="P179" s="142">
        <f>O179*H179</f>
        <v>0</v>
      </c>
      <c r="Q179" s="142">
        <v>1.0000000000000001E-5</v>
      </c>
      <c r="R179" s="142">
        <f>Q179*H179</f>
        <v>4.0000000000000003E-5</v>
      </c>
      <c r="S179" s="142">
        <v>0</v>
      </c>
      <c r="T179" s="143">
        <f>S179*H179</f>
        <v>0</v>
      </c>
      <c r="AR179" s="144" t="s">
        <v>227</v>
      </c>
      <c r="AT179" s="144" t="s">
        <v>140</v>
      </c>
      <c r="AU179" s="144" t="s">
        <v>83</v>
      </c>
      <c r="AY179" s="17" t="s">
        <v>137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81</v>
      </c>
      <c r="BK179" s="145">
        <f>ROUND(I179*H179,2)</f>
        <v>0</v>
      </c>
      <c r="BL179" s="17" t="s">
        <v>227</v>
      </c>
      <c r="BM179" s="144" t="s">
        <v>1094</v>
      </c>
    </row>
    <row r="180" spans="2:65" s="1" customFormat="1" ht="24.2" customHeight="1">
      <c r="B180" s="32"/>
      <c r="C180" s="133" t="s">
        <v>274</v>
      </c>
      <c r="D180" s="133" t="s">
        <v>140</v>
      </c>
      <c r="E180" s="134" t="s">
        <v>1095</v>
      </c>
      <c r="F180" s="135" t="s">
        <v>1096</v>
      </c>
      <c r="G180" s="136" t="s">
        <v>399</v>
      </c>
      <c r="H180" s="137">
        <v>0.03</v>
      </c>
      <c r="I180" s="138"/>
      <c r="J180" s="137">
        <f>ROUND(I180*H180,2)</f>
        <v>0</v>
      </c>
      <c r="K180" s="139"/>
      <c r="L180" s="32"/>
      <c r="M180" s="140" t="s">
        <v>1</v>
      </c>
      <c r="N180" s="141" t="s">
        <v>38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227</v>
      </c>
      <c r="AT180" s="144" t="s">
        <v>140</v>
      </c>
      <c r="AU180" s="144" t="s">
        <v>83</v>
      </c>
      <c r="AY180" s="17" t="s">
        <v>137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81</v>
      </c>
      <c r="BK180" s="145">
        <f>ROUND(I180*H180,2)</f>
        <v>0</v>
      </c>
      <c r="BL180" s="17" t="s">
        <v>227</v>
      </c>
      <c r="BM180" s="144" t="s">
        <v>1097</v>
      </c>
    </row>
    <row r="181" spans="2:65" s="1" customFormat="1" ht="24.2" customHeight="1">
      <c r="B181" s="32"/>
      <c r="C181" s="133" t="s">
        <v>280</v>
      </c>
      <c r="D181" s="133" t="s">
        <v>140</v>
      </c>
      <c r="E181" s="134" t="s">
        <v>1098</v>
      </c>
      <c r="F181" s="135" t="s">
        <v>1099</v>
      </c>
      <c r="G181" s="136" t="s">
        <v>399</v>
      </c>
      <c r="H181" s="137">
        <v>0.03</v>
      </c>
      <c r="I181" s="138"/>
      <c r="J181" s="137">
        <f>ROUND(I181*H181,2)</f>
        <v>0</v>
      </c>
      <c r="K181" s="139"/>
      <c r="L181" s="32"/>
      <c r="M181" s="140" t="s">
        <v>1</v>
      </c>
      <c r="N181" s="141" t="s">
        <v>38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227</v>
      </c>
      <c r="AT181" s="144" t="s">
        <v>140</v>
      </c>
      <c r="AU181" s="144" t="s">
        <v>83</v>
      </c>
      <c r="AY181" s="17" t="s">
        <v>137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81</v>
      </c>
      <c r="BK181" s="145">
        <f>ROUND(I181*H181,2)</f>
        <v>0</v>
      </c>
      <c r="BL181" s="17" t="s">
        <v>227</v>
      </c>
      <c r="BM181" s="144" t="s">
        <v>1100</v>
      </c>
    </row>
    <row r="182" spans="2:65" s="11" customFormat="1" ht="22.9" customHeight="1">
      <c r="B182" s="121"/>
      <c r="D182" s="122" t="s">
        <v>72</v>
      </c>
      <c r="E182" s="131" t="s">
        <v>1101</v>
      </c>
      <c r="F182" s="131" t="s">
        <v>1102</v>
      </c>
      <c r="I182" s="124"/>
      <c r="J182" s="132">
        <f>BK182</f>
        <v>0</v>
      </c>
      <c r="L182" s="121"/>
      <c r="M182" s="126"/>
      <c r="P182" s="127">
        <f>SUM(P183:P184)</f>
        <v>0</v>
      </c>
      <c r="R182" s="127">
        <f>SUM(R183:R184)</f>
        <v>2.5199999999999997E-3</v>
      </c>
      <c r="T182" s="128">
        <f>SUM(T183:T184)</f>
        <v>0</v>
      </c>
      <c r="AR182" s="122" t="s">
        <v>83</v>
      </c>
      <c r="AT182" s="129" t="s">
        <v>72</v>
      </c>
      <c r="AU182" s="129" t="s">
        <v>81</v>
      </c>
      <c r="AY182" s="122" t="s">
        <v>137</v>
      </c>
      <c r="BK182" s="130">
        <f>SUM(BK183:BK184)</f>
        <v>0</v>
      </c>
    </row>
    <row r="183" spans="2:65" s="1" customFormat="1" ht="24.2" customHeight="1">
      <c r="B183" s="32"/>
      <c r="C183" s="133" t="s">
        <v>286</v>
      </c>
      <c r="D183" s="133" t="s">
        <v>140</v>
      </c>
      <c r="E183" s="134" t="s">
        <v>1103</v>
      </c>
      <c r="F183" s="135" t="s">
        <v>1104</v>
      </c>
      <c r="G183" s="136" t="s">
        <v>444</v>
      </c>
      <c r="H183" s="137">
        <v>3</v>
      </c>
      <c r="I183" s="138"/>
      <c r="J183" s="137">
        <f>ROUND(I183*H183,2)</f>
        <v>0</v>
      </c>
      <c r="K183" s="139"/>
      <c r="L183" s="32"/>
      <c r="M183" s="140" t="s">
        <v>1</v>
      </c>
      <c r="N183" s="141" t="s">
        <v>38</v>
      </c>
      <c r="P183" s="142">
        <f>O183*H183</f>
        <v>0</v>
      </c>
      <c r="Q183" s="142">
        <v>1.3999999999999999E-4</v>
      </c>
      <c r="R183" s="142">
        <f>Q183*H183</f>
        <v>4.1999999999999996E-4</v>
      </c>
      <c r="S183" s="142">
        <v>0</v>
      </c>
      <c r="T183" s="143">
        <f>S183*H183</f>
        <v>0</v>
      </c>
      <c r="AR183" s="144" t="s">
        <v>227</v>
      </c>
      <c r="AT183" s="144" t="s">
        <v>140</v>
      </c>
      <c r="AU183" s="144" t="s">
        <v>83</v>
      </c>
      <c r="AY183" s="17" t="s">
        <v>137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81</v>
      </c>
      <c r="BK183" s="145">
        <f>ROUND(I183*H183,2)</f>
        <v>0</v>
      </c>
      <c r="BL183" s="17" t="s">
        <v>227</v>
      </c>
      <c r="BM183" s="144" t="s">
        <v>1105</v>
      </c>
    </row>
    <row r="184" spans="2:65" s="1" customFormat="1" ht="24.2" customHeight="1">
      <c r="B184" s="32"/>
      <c r="C184" s="133" t="s">
        <v>297</v>
      </c>
      <c r="D184" s="133" t="s">
        <v>140</v>
      </c>
      <c r="E184" s="134" t="s">
        <v>1106</v>
      </c>
      <c r="F184" s="135" t="s">
        <v>1107</v>
      </c>
      <c r="G184" s="136" t="s">
        <v>444</v>
      </c>
      <c r="H184" s="137">
        <v>3</v>
      </c>
      <c r="I184" s="138"/>
      <c r="J184" s="137">
        <f>ROUND(I184*H184,2)</f>
        <v>0</v>
      </c>
      <c r="K184" s="139"/>
      <c r="L184" s="32"/>
      <c r="M184" s="140" t="s">
        <v>1</v>
      </c>
      <c r="N184" s="141" t="s">
        <v>38</v>
      </c>
      <c r="P184" s="142">
        <f>O184*H184</f>
        <v>0</v>
      </c>
      <c r="Q184" s="142">
        <v>6.9999999999999999E-4</v>
      </c>
      <c r="R184" s="142">
        <f>Q184*H184</f>
        <v>2.0999999999999999E-3</v>
      </c>
      <c r="S184" s="142">
        <v>0</v>
      </c>
      <c r="T184" s="143">
        <f>S184*H184</f>
        <v>0</v>
      </c>
      <c r="AR184" s="144" t="s">
        <v>227</v>
      </c>
      <c r="AT184" s="144" t="s">
        <v>140</v>
      </c>
      <c r="AU184" s="144" t="s">
        <v>83</v>
      </c>
      <c r="AY184" s="17" t="s">
        <v>137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81</v>
      </c>
      <c r="BK184" s="145">
        <f>ROUND(I184*H184,2)</f>
        <v>0</v>
      </c>
      <c r="BL184" s="17" t="s">
        <v>227</v>
      </c>
      <c r="BM184" s="144" t="s">
        <v>1108</v>
      </c>
    </row>
    <row r="185" spans="2:65" s="11" customFormat="1" ht="22.9" customHeight="1">
      <c r="B185" s="121"/>
      <c r="D185" s="122" t="s">
        <v>72</v>
      </c>
      <c r="E185" s="131" t="s">
        <v>1109</v>
      </c>
      <c r="F185" s="131" t="s">
        <v>1110</v>
      </c>
      <c r="I185" s="124"/>
      <c r="J185" s="132">
        <f>BK185</f>
        <v>0</v>
      </c>
      <c r="L185" s="121"/>
      <c r="M185" s="126"/>
      <c r="P185" s="127">
        <f>SUM(P186:P203)</f>
        <v>0</v>
      </c>
      <c r="R185" s="127">
        <f>SUM(R186:R203)</f>
        <v>3.916E-2</v>
      </c>
      <c r="T185" s="128">
        <f>SUM(T186:T203)</f>
        <v>0</v>
      </c>
      <c r="AR185" s="122" t="s">
        <v>83</v>
      </c>
      <c r="AT185" s="129" t="s">
        <v>72</v>
      </c>
      <c r="AU185" s="129" t="s">
        <v>81</v>
      </c>
      <c r="AY185" s="122" t="s">
        <v>137</v>
      </c>
      <c r="BK185" s="130">
        <f>SUM(BK186:BK203)</f>
        <v>0</v>
      </c>
    </row>
    <row r="186" spans="2:65" s="1" customFormat="1" ht="44.25" customHeight="1">
      <c r="B186" s="32"/>
      <c r="C186" s="133" t="s">
        <v>303</v>
      </c>
      <c r="D186" s="133" t="s">
        <v>140</v>
      </c>
      <c r="E186" s="134" t="s">
        <v>1111</v>
      </c>
      <c r="F186" s="135" t="s">
        <v>1112</v>
      </c>
      <c r="G186" s="136" t="s">
        <v>444</v>
      </c>
      <c r="H186" s="137">
        <v>2</v>
      </c>
      <c r="I186" s="138"/>
      <c r="J186" s="137">
        <f>ROUND(I186*H186,2)</f>
        <v>0</v>
      </c>
      <c r="K186" s="139"/>
      <c r="L186" s="32"/>
      <c r="M186" s="140" t="s">
        <v>1</v>
      </c>
      <c r="N186" s="141" t="s">
        <v>38</v>
      </c>
      <c r="P186" s="142">
        <f>O186*H186</f>
        <v>0</v>
      </c>
      <c r="Q186" s="142">
        <v>8.6199999999999992E-3</v>
      </c>
      <c r="R186" s="142">
        <f>Q186*H186</f>
        <v>1.7239999999999998E-2</v>
      </c>
      <c r="S186" s="142">
        <v>0</v>
      </c>
      <c r="T186" s="143">
        <f>S186*H186</f>
        <v>0</v>
      </c>
      <c r="AR186" s="144" t="s">
        <v>227</v>
      </c>
      <c r="AT186" s="144" t="s">
        <v>140</v>
      </c>
      <c r="AU186" s="144" t="s">
        <v>83</v>
      </c>
      <c r="AY186" s="17" t="s">
        <v>137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81</v>
      </c>
      <c r="BK186" s="145">
        <f>ROUND(I186*H186,2)</f>
        <v>0</v>
      </c>
      <c r="BL186" s="17" t="s">
        <v>227</v>
      </c>
      <c r="BM186" s="144" t="s">
        <v>1113</v>
      </c>
    </row>
    <row r="187" spans="2:65" s="12" customFormat="1">
      <c r="B187" s="146"/>
      <c r="D187" s="147" t="s">
        <v>146</v>
      </c>
      <c r="E187" s="148" t="s">
        <v>1</v>
      </c>
      <c r="F187" s="149" t="s">
        <v>1114</v>
      </c>
      <c r="H187" s="148" t="s">
        <v>1</v>
      </c>
      <c r="I187" s="150"/>
      <c r="L187" s="146"/>
      <c r="M187" s="151"/>
      <c r="T187" s="152"/>
      <c r="AT187" s="148" t="s">
        <v>146</v>
      </c>
      <c r="AU187" s="148" t="s">
        <v>83</v>
      </c>
      <c r="AV187" s="12" t="s">
        <v>81</v>
      </c>
      <c r="AW187" s="12" t="s">
        <v>29</v>
      </c>
      <c r="AX187" s="12" t="s">
        <v>73</v>
      </c>
      <c r="AY187" s="148" t="s">
        <v>137</v>
      </c>
    </row>
    <row r="188" spans="2:65" s="13" customFormat="1">
      <c r="B188" s="153"/>
      <c r="D188" s="147" t="s">
        <v>146</v>
      </c>
      <c r="E188" s="154" t="s">
        <v>1</v>
      </c>
      <c r="F188" s="155" t="s">
        <v>83</v>
      </c>
      <c r="H188" s="156">
        <v>2</v>
      </c>
      <c r="I188" s="157"/>
      <c r="L188" s="153"/>
      <c r="M188" s="158"/>
      <c r="T188" s="159"/>
      <c r="AT188" s="154" t="s">
        <v>146</v>
      </c>
      <c r="AU188" s="154" t="s">
        <v>83</v>
      </c>
      <c r="AV188" s="13" t="s">
        <v>83</v>
      </c>
      <c r="AW188" s="13" t="s">
        <v>29</v>
      </c>
      <c r="AX188" s="13" t="s">
        <v>73</v>
      </c>
      <c r="AY188" s="154" t="s">
        <v>137</v>
      </c>
    </row>
    <row r="189" spans="2:65" s="14" customFormat="1">
      <c r="B189" s="160"/>
      <c r="D189" s="147" t="s">
        <v>146</v>
      </c>
      <c r="E189" s="161" t="s">
        <v>1</v>
      </c>
      <c r="F189" s="162" t="s">
        <v>149</v>
      </c>
      <c r="H189" s="163">
        <v>2</v>
      </c>
      <c r="I189" s="164"/>
      <c r="L189" s="160"/>
      <c r="M189" s="165"/>
      <c r="T189" s="166"/>
      <c r="AT189" s="161" t="s">
        <v>146</v>
      </c>
      <c r="AU189" s="161" t="s">
        <v>83</v>
      </c>
      <c r="AV189" s="14" t="s">
        <v>144</v>
      </c>
      <c r="AW189" s="14" t="s">
        <v>29</v>
      </c>
      <c r="AX189" s="14" t="s">
        <v>81</v>
      </c>
      <c r="AY189" s="161" t="s">
        <v>137</v>
      </c>
    </row>
    <row r="190" spans="2:65" s="1" customFormat="1" ht="44.25" customHeight="1">
      <c r="B190" s="32"/>
      <c r="C190" s="133" t="s">
        <v>312</v>
      </c>
      <c r="D190" s="133" t="s">
        <v>140</v>
      </c>
      <c r="E190" s="134" t="s">
        <v>1115</v>
      </c>
      <c r="F190" s="135" t="s">
        <v>1116</v>
      </c>
      <c r="G190" s="136" t="s">
        <v>444</v>
      </c>
      <c r="H190" s="137">
        <v>1</v>
      </c>
      <c r="I190" s="138"/>
      <c r="J190" s="137">
        <f>ROUND(I190*H190,2)</f>
        <v>0</v>
      </c>
      <c r="K190" s="139"/>
      <c r="L190" s="32"/>
      <c r="M190" s="140" t="s">
        <v>1</v>
      </c>
      <c r="N190" s="141" t="s">
        <v>38</v>
      </c>
      <c r="P190" s="142">
        <f>O190*H190</f>
        <v>0</v>
      </c>
      <c r="Q190" s="142">
        <v>1.29E-2</v>
      </c>
      <c r="R190" s="142">
        <f>Q190*H190</f>
        <v>1.29E-2</v>
      </c>
      <c r="S190" s="142">
        <v>0</v>
      </c>
      <c r="T190" s="143">
        <f>S190*H190</f>
        <v>0</v>
      </c>
      <c r="AR190" s="144" t="s">
        <v>227</v>
      </c>
      <c r="AT190" s="144" t="s">
        <v>140</v>
      </c>
      <c r="AU190" s="144" t="s">
        <v>83</v>
      </c>
      <c r="AY190" s="17" t="s">
        <v>137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81</v>
      </c>
      <c r="BK190" s="145">
        <f>ROUND(I190*H190,2)</f>
        <v>0</v>
      </c>
      <c r="BL190" s="17" t="s">
        <v>227</v>
      </c>
      <c r="BM190" s="144" t="s">
        <v>1117</v>
      </c>
    </row>
    <row r="191" spans="2:65" s="12" customFormat="1">
      <c r="B191" s="146"/>
      <c r="D191" s="147" t="s">
        <v>146</v>
      </c>
      <c r="E191" s="148" t="s">
        <v>1</v>
      </c>
      <c r="F191" s="149" t="s">
        <v>1114</v>
      </c>
      <c r="H191" s="148" t="s">
        <v>1</v>
      </c>
      <c r="I191" s="150"/>
      <c r="L191" s="146"/>
      <c r="M191" s="151"/>
      <c r="T191" s="152"/>
      <c r="AT191" s="148" t="s">
        <v>146</v>
      </c>
      <c r="AU191" s="148" t="s">
        <v>83</v>
      </c>
      <c r="AV191" s="12" t="s">
        <v>81</v>
      </c>
      <c r="AW191" s="12" t="s">
        <v>29</v>
      </c>
      <c r="AX191" s="12" t="s">
        <v>73</v>
      </c>
      <c r="AY191" s="148" t="s">
        <v>137</v>
      </c>
    </row>
    <row r="192" spans="2:65" s="13" customFormat="1">
      <c r="B192" s="153"/>
      <c r="D192" s="147" t="s">
        <v>146</v>
      </c>
      <c r="E192" s="154" t="s">
        <v>1</v>
      </c>
      <c r="F192" s="155" t="s">
        <v>81</v>
      </c>
      <c r="H192" s="156">
        <v>1</v>
      </c>
      <c r="I192" s="157"/>
      <c r="L192" s="153"/>
      <c r="M192" s="158"/>
      <c r="T192" s="159"/>
      <c r="AT192" s="154" t="s">
        <v>146</v>
      </c>
      <c r="AU192" s="154" t="s">
        <v>83</v>
      </c>
      <c r="AV192" s="13" t="s">
        <v>83</v>
      </c>
      <c r="AW192" s="13" t="s">
        <v>29</v>
      </c>
      <c r="AX192" s="13" t="s">
        <v>73</v>
      </c>
      <c r="AY192" s="154" t="s">
        <v>137</v>
      </c>
    </row>
    <row r="193" spans="2:65" s="14" customFormat="1">
      <c r="B193" s="160"/>
      <c r="D193" s="147" t="s">
        <v>146</v>
      </c>
      <c r="E193" s="161" t="s">
        <v>1</v>
      </c>
      <c r="F193" s="162" t="s">
        <v>149</v>
      </c>
      <c r="H193" s="163">
        <v>1</v>
      </c>
      <c r="I193" s="164"/>
      <c r="L193" s="160"/>
      <c r="M193" s="165"/>
      <c r="T193" s="166"/>
      <c r="AT193" s="161" t="s">
        <v>146</v>
      </c>
      <c r="AU193" s="161" t="s">
        <v>83</v>
      </c>
      <c r="AV193" s="14" t="s">
        <v>144</v>
      </c>
      <c r="AW193" s="14" t="s">
        <v>29</v>
      </c>
      <c r="AX193" s="14" t="s">
        <v>81</v>
      </c>
      <c r="AY193" s="161" t="s">
        <v>137</v>
      </c>
    </row>
    <row r="194" spans="2:65" s="1" customFormat="1" ht="24.2" customHeight="1">
      <c r="B194" s="32"/>
      <c r="C194" s="133" t="s">
        <v>321</v>
      </c>
      <c r="D194" s="133" t="s">
        <v>140</v>
      </c>
      <c r="E194" s="134" t="s">
        <v>1118</v>
      </c>
      <c r="F194" s="135" t="s">
        <v>1119</v>
      </c>
      <c r="G194" s="136" t="s">
        <v>808</v>
      </c>
      <c r="H194" s="137">
        <v>1</v>
      </c>
      <c r="I194" s="138"/>
      <c r="J194" s="137">
        <f>ROUND(I194*H194,2)</f>
        <v>0</v>
      </c>
      <c r="K194" s="139"/>
      <c r="L194" s="32"/>
      <c r="M194" s="140" t="s">
        <v>1</v>
      </c>
      <c r="N194" s="141" t="s">
        <v>38</v>
      </c>
      <c r="P194" s="142">
        <f>O194*H194</f>
        <v>0</v>
      </c>
      <c r="Q194" s="142">
        <v>2.3400000000000001E-3</v>
      </c>
      <c r="R194" s="142">
        <f>Q194*H194</f>
        <v>2.3400000000000001E-3</v>
      </c>
      <c r="S194" s="142">
        <v>0</v>
      </c>
      <c r="T194" s="143">
        <f>S194*H194</f>
        <v>0</v>
      </c>
      <c r="AR194" s="144" t="s">
        <v>227</v>
      </c>
      <c r="AT194" s="144" t="s">
        <v>140</v>
      </c>
      <c r="AU194" s="144" t="s">
        <v>83</v>
      </c>
      <c r="AY194" s="17" t="s">
        <v>137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81</v>
      </c>
      <c r="BK194" s="145">
        <f>ROUND(I194*H194,2)</f>
        <v>0</v>
      </c>
      <c r="BL194" s="17" t="s">
        <v>227</v>
      </c>
      <c r="BM194" s="144" t="s">
        <v>1120</v>
      </c>
    </row>
    <row r="195" spans="2:65" s="12" customFormat="1">
      <c r="B195" s="146"/>
      <c r="D195" s="147" t="s">
        <v>146</v>
      </c>
      <c r="E195" s="148" t="s">
        <v>1</v>
      </c>
      <c r="F195" s="149" t="s">
        <v>1121</v>
      </c>
      <c r="H195" s="148" t="s">
        <v>1</v>
      </c>
      <c r="I195" s="150"/>
      <c r="L195" s="146"/>
      <c r="M195" s="151"/>
      <c r="T195" s="152"/>
      <c r="AT195" s="148" t="s">
        <v>146</v>
      </c>
      <c r="AU195" s="148" t="s">
        <v>83</v>
      </c>
      <c r="AV195" s="12" t="s">
        <v>81</v>
      </c>
      <c r="AW195" s="12" t="s">
        <v>29</v>
      </c>
      <c r="AX195" s="12" t="s">
        <v>73</v>
      </c>
      <c r="AY195" s="148" t="s">
        <v>137</v>
      </c>
    </row>
    <row r="196" spans="2:65" s="13" customFormat="1">
      <c r="B196" s="153"/>
      <c r="D196" s="147" t="s">
        <v>146</v>
      </c>
      <c r="E196" s="154" t="s">
        <v>1</v>
      </c>
      <c r="F196" s="155" t="s">
        <v>81</v>
      </c>
      <c r="H196" s="156">
        <v>1</v>
      </c>
      <c r="I196" s="157"/>
      <c r="L196" s="153"/>
      <c r="M196" s="158"/>
      <c r="T196" s="159"/>
      <c r="AT196" s="154" t="s">
        <v>146</v>
      </c>
      <c r="AU196" s="154" t="s">
        <v>83</v>
      </c>
      <c r="AV196" s="13" t="s">
        <v>83</v>
      </c>
      <c r="AW196" s="13" t="s">
        <v>29</v>
      </c>
      <c r="AX196" s="13" t="s">
        <v>73</v>
      </c>
      <c r="AY196" s="154" t="s">
        <v>137</v>
      </c>
    </row>
    <row r="197" spans="2:65" s="14" customFormat="1">
      <c r="B197" s="160"/>
      <c r="D197" s="147" t="s">
        <v>146</v>
      </c>
      <c r="E197" s="161" t="s">
        <v>1</v>
      </c>
      <c r="F197" s="162" t="s">
        <v>149</v>
      </c>
      <c r="H197" s="163">
        <v>1</v>
      </c>
      <c r="I197" s="164"/>
      <c r="L197" s="160"/>
      <c r="M197" s="165"/>
      <c r="T197" s="166"/>
      <c r="AT197" s="161" t="s">
        <v>146</v>
      </c>
      <c r="AU197" s="161" t="s">
        <v>83</v>
      </c>
      <c r="AV197" s="14" t="s">
        <v>144</v>
      </c>
      <c r="AW197" s="14" t="s">
        <v>29</v>
      </c>
      <c r="AX197" s="14" t="s">
        <v>81</v>
      </c>
      <c r="AY197" s="161" t="s">
        <v>137</v>
      </c>
    </row>
    <row r="198" spans="2:65" s="1" customFormat="1" ht="24.2" customHeight="1">
      <c r="B198" s="32"/>
      <c r="C198" s="133" t="s">
        <v>327</v>
      </c>
      <c r="D198" s="133" t="s">
        <v>140</v>
      </c>
      <c r="E198" s="134" t="s">
        <v>1122</v>
      </c>
      <c r="F198" s="135" t="s">
        <v>1123</v>
      </c>
      <c r="G198" s="136" t="s">
        <v>808</v>
      </c>
      <c r="H198" s="137">
        <v>2</v>
      </c>
      <c r="I198" s="138"/>
      <c r="J198" s="137">
        <f>ROUND(I198*H198,2)</f>
        <v>0</v>
      </c>
      <c r="K198" s="139"/>
      <c r="L198" s="32"/>
      <c r="M198" s="140" t="s">
        <v>1</v>
      </c>
      <c r="N198" s="141" t="s">
        <v>38</v>
      </c>
      <c r="P198" s="142">
        <f>O198*H198</f>
        <v>0</v>
      </c>
      <c r="Q198" s="142">
        <v>3.3400000000000001E-3</v>
      </c>
      <c r="R198" s="142">
        <f>Q198*H198</f>
        <v>6.6800000000000002E-3</v>
      </c>
      <c r="S198" s="142">
        <v>0</v>
      </c>
      <c r="T198" s="143">
        <f>S198*H198</f>
        <v>0</v>
      </c>
      <c r="AR198" s="144" t="s">
        <v>227</v>
      </c>
      <c r="AT198" s="144" t="s">
        <v>140</v>
      </c>
      <c r="AU198" s="144" t="s">
        <v>83</v>
      </c>
      <c r="AY198" s="17" t="s">
        <v>137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81</v>
      </c>
      <c r="BK198" s="145">
        <f>ROUND(I198*H198,2)</f>
        <v>0</v>
      </c>
      <c r="BL198" s="17" t="s">
        <v>227</v>
      </c>
      <c r="BM198" s="144" t="s">
        <v>1124</v>
      </c>
    </row>
    <row r="199" spans="2:65" s="12" customFormat="1">
      <c r="B199" s="146"/>
      <c r="D199" s="147" t="s">
        <v>146</v>
      </c>
      <c r="E199" s="148" t="s">
        <v>1</v>
      </c>
      <c r="F199" s="149" t="s">
        <v>1121</v>
      </c>
      <c r="H199" s="148" t="s">
        <v>1</v>
      </c>
      <c r="I199" s="150"/>
      <c r="L199" s="146"/>
      <c r="M199" s="151"/>
      <c r="T199" s="152"/>
      <c r="AT199" s="148" t="s">
        <v>146</v>
      </c>
      <c r="AU199" s="148" t="s">
        <v>83</v>
      </c>
      <c r="AV199" s="12" t="s">
        <v>81</v>
      </c>
      <c r="AW199" s="12" t="s">
        <v>29</v>
      </c>
      <c r="AX199" s="12" t="s">
        <v>73</v>
      </c>
      <c r="AY199" s="148" t="s">
        <v>137</v>
      </c>
    </row>
    <row r="200" spans="2:65" s="13" customFormat="1">
      <c r="B200" s="153"/>
      <c r="D200" s="147" t="s">
        <v>146</v>
      </c>
      <c r="E200" s="154" t="s">
        <v>1</v>
      </c>
      <c r="F200" s="155" t="s">
        <v>83</v>
      </c>
      <c r="H200" s="156">
        <v>2</v>
      </c>
      <c r="I200" s="157"/>
      <c r="L200" s="153"/>
      <c r="M200" s="158"/>
      <c r="T200" s="159"/>
      <c r="AT200" s="154" t="s">
        <v>146</v>
      </c>
      <c r="AU200" s="154" t="s">
        <v>83</v>
      </c>
      <c r="AV200" s="13" t="s">
        <v>83</v>
      </c>
      <c r="AW200" s="13" t="s">
        <v>29</v>
      </c>
      <c r="AX200" s="13" t="s">
        <v>73</v>
      </c>
      <c r="AY200" s="154" t="s">
        <v>137</v>
      </c>
    </row>
    <row r="201" spans="2:65" s="14" customFormat="1">
      <c r="B201" s="160"/>
      <c r="D201" s="147" t="s">
        <v>146</v>
      </c>
      <c r="E201" s="161" t="s">
        <v>1</v>
      </c>
      <c r="F201" s="162" t="s">
        <v>149</v>
      </c>
      <c r="H201" s="163">
        <v>2</v>
      </c>
      <c r="I201" s="164"/>
      <c r="L201" s="160"/>
      <c r="M201" s="165"/>
      <c r="T201" s="166"/>
      <c r="AT201" s="161" t="s">
        <v>146</v>
      </c>
      <c r="AU201" s="161" t="s">
        <v>83</v>
      </c>
      <c r="AV201" s="14" t="s">
        <v>144</v>
      </c>
      <c r="AW201" s="14" t="s">
        <v>29</v>
      </c>
      <c r="AX201" s="14" t="s">
        <v>81</v>
      </c>
      <c r="AY201" s="161" t="s">
        <v>137</v>
      </c>
    </row>
    <row r="202" spans="2:65" s="1" customFormat="1" ht="24.2" customHeight="1">
      <c r="B202" s="32"/>
      <c r="C202" s="133" t="s">
        <v>332</v>
      </c>
      <c r="D202" s="133" t="s">
        <v>140</v>
      </c>
      <c r="E202" s="134" t="s">
        <v>1125</v>
      </c>
      <c r="F202" s="135" t="s">
        <v>1126</v>
      </c>
      <c r="G202" s="136" t="s">
        <v>399</v>
      </c>
      <c r="H202" s="137">
        <v>0.04</v>
      </c>
      <c r="I202" s="138"/>
      <c r="J202" s="137">
        <f>ROUND(I202*H202,2)</f>
        <v>0</v>
      </c>
      <c r="K202" s="139"/>
      <c r="L202" s="32"/>
      <c r="M202" s="140" t="s">
        <v>1</v>
      </c>
      <c r="N202" s="141" t="s">
        <v>38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227</v>
      </c>
      <c r="AT202" s="144" t="s">
        <v>140</v>
      </c>
      <c r="AU202" s="144" t="s">
        <v>83</v>
      </c>
      <c r="AY202" s="17" t="s">
        <v>137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81</v>
      </c>
      <c r="BK202" s="145">
        <f>ROUND(I202*H202,2)</f>
        <v>0</v>
      </c>
      <c r="BL202" s="17" t="s">
        <v>227</v>
      </c>
      <c r="BM202" s="144" t="s">
        <v>1127</v>
      </c>
    </row>
    <row r="203" spans="2:65" s="1" customFormat="1" ht="24.2" customHeight="1">
      <c r="B203" s="32"/>
      <c r="C203" s="133" t="s">
        <v>339</v>
      </c>
      <c r="D203" s="133" t="s">
        <v>140</v>
      </c>
      <c r="E203" s="134" t="s">
        <v>1128</v>
      </c>
      <c r="F203" s="135" t="s">
        <v>1129</v>
      </c>
      <c r="G203" s="136" t="s">
        <v>399</v>
      </c>
      <c r="H203" s="137">
        <v>0.04</v>
      </c>
      <c r="I203" s="138"/>
      <c r="J203" s="137">
        <f>ROUND(I203*H203,2)</f>
        <v>0</v>
      </c>
      <c r="K203" s="139"/>
      <c r="L203" s="32"/>
      <c r="M203" s="140" t="s">
        <v>1</v>
      </c>
      <c r="N203" s="141" t="s">
        <v>38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227</v>
      </c>
      <c r="AT203" s="144" t="s">
        <v>140</v>
      </c>
      <c r="AU203" s="144" t="s">
        <v>83</v>
      </c>
      <c r="AY203" s="17" t="s">
        <v>137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81</v>
      </c>
      <c r="BK203" s="145">
        <f>ROUND(I203*H203,2)</f>
        <v>0</v>
      </c>
      <c r="BL203" s="17" t="s">
        <v>227</v>
      </c>
      <c r="BM203" s="144" t="s">
        <v>1130</v>
      </c>
    </row>
    <row r="204" spans="2:65" s="11" customFormat="1" ht="25.9" customHeight="1">
      <c r="B204" s="121"/>
      <c r="D204" s="122" t="s">
        <v>72</v>
      </c>
      <c r="E204" s="123" t="s">
        <v>1001</v>
      </c>
      <c r="F204" s="123" t="s">
        <v>1002</v>
      </c>
      <c r="I204" s="124"/>
      <c r="J204" s="125">
        <f>BK204</f>
        <v>0</v>
      </c>
      <c r="L204" s="121"/>
      <c r="M204" s="126"/>
      <c r="P204" s="127">
        <f>SUM(P205:P208)</f>
        <v>0</v>
      </c>
      <c r="R204" s="127">
        <f>SUM(R205:R208)</f>
        <v>0</v>
      </c>
      <c r="T204" s="128">
        <f>SUM(T205:T208)</f>
        <v>0</v>
      </c>
      <c r="AR204" s="122" t="s">
        <v>144</v>
      </c>
      <c r="AT204" s="129" t="s">
        <v>72</v>
      </c>
      <c r="AU204" s="129" t="s">
        <v>73</v>
      </c>
      <c r="AY204" s="122" t="s">
        <v>137</v>
      </c>
      <c r="BK204" s="130">
        <f>SUM(BK205:BK208)</f>
        <v>0</v>
      </c>
    </row>
    <row r="205" spans="2:65" s="1" customFormat="1" ht="21.75" customHeight="1">
      <c r="B205" s="32"/>
      <c r="C205" s="133" t="s">
        <v>346</v>
      </c>
      <c r="D205" s="133" t="s">
        <v>140</v>
      </c>
      <c r="E205" s="134" t="s">
        <v>1131</v>
      </c>
      <c r="F205" s="135" t="s">
        <v>1132</v>
      </c>
      <c r="G205" s="136" t="s">
        <v>929</v>
      </c>
      <c r="H205" s="137">
        <v>1</v>
      </c>
      <c r="I205" s="138"/>
      <c r="J205" s="137">
        <f>ROUND(I205*H205,2)</f>
        <v>0</v>
      </c>
      <c r="K205" s="139"/>
      <c r="L205" s="32"/>
      <c r="M205" s="140" t="s">
        <v>1</v>
      </c>
      <c r="N205" s="141" t="s">
        <v>38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1005</v>
      </c>
      <c r="AT205" s="144" t="s">
        <v>140</v>
      </c>
      <c r="AU205" s="144" t="s">
        <v>81</v>
      </c>
      <c r="AY205" s="17" t="s">
        <v>137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81</v>
      </c>
      <c r="BK205" s="145">
        <f>ROUND(I205*H205,2)</f>
        <v>0</v>
      </c>
      <c r="BL205" s="17" t="s">
        <v>1005</v>
      </c>
      <c r="BM205" s="144" t="s">
        <v>1006</v>
      </c>
    </row>
    <row r="206" spans="2:65" s="1" customFormat="1" ht="16.5" customHeight="1">
      <c r="B206" s="32"/>
      <c r="C206" s="133" t="s">
        <v>352</v>
      </c>
      <c r="D206" s="133" t="s">
        <v>140</v>
      </c>
      <c r="E206" s="134" t="s">
        <v>1007</v>
      </c>
      <c r="F206" s="135" t="s">
        <v>1008</v>
      </c>
      <c r="G206" s="136" t="s">
        <v>929</v>
      </c>
      <c r="H206" s="137">
        <v>1</v>
      </c>
      <c r="I206" s="138"/>
      <c r="J206" s="137">
        <f>ROUND(I206*H206,2)</f>
        <v>0</v>
      </c>
      <c r="K206" s="139"/>
      <c r="L206" s="32"/>
      <c r="M206" s="140" t="s">
        <v>1</v>
      </c>
      <c r="N206" s="141" t="s">
        <v>38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1005</v>
      </c>
      <c r="AT206" s="144" t="s">
        <v>140</v>
      </c>
      <c r="AU206" s="144" t="s">
        <v>81</v>
      </c>
      <c r="AY206" s="17" t="s">
        <v>137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81</v>
      </c>
      <c r="BK206" s="145">
        <f>ROUND(I206*H206,2)</f>
        <v>0</v>
      </c>
      <c r="BL206" s="17" t="s">
        <v>1005</v>
      </c>
      <c r="BM206" s="144" t="s">
        <v>1009</v>
      </c>
    </row>
    <row r="207" spans="2:65" s="1" customFormat="1" ht="24.2" customHeight="1">
      <c r="B207" s="32"/>
      <c r="C207" s="133" t="s">
        <v>357</v>
      </c>
      <c r="D207" s="133" t="s">
        <v>140</v>
      </c>
      <c r="E207" s="134" t="s">
        <v>1133</v>
      </c>
      <c r="F207" s="135" t="s">
        <v>1134</v>
      </c>
      <c r="G207" s="136" t="s">
        <v>929</v>
      </c>
      <c r="H207" s="137">
        <v>1</v>
      </c>
      <c r="I207" s="138"/>
      <c r="J207" s="137">
        <f>ROUND(I207*H207,2)</f>
        <v>0</v>
      </c>
      <c r="K207" s="139"/>
      <c r="L207" s="32"/>
      <c r="M207" s="140" t="s">
        <v>1</v>
      </c>
      <c r="N207" s="141" t="s">
        <v>38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1005</v>
      </c>
      <c r="AT207" s="144" t="s">
        <v>140</v>
      </c>
      <c r="AU207" s="144" t="s">
        <v>81</v>
      </c>
      <c r="AY207" s="17" t="s">
        <v>137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81</v>
      </c>
      <c r="BK207" s="145">
        <f>ROUND(I207*H207,2)</f>
        <v>0</v>
      </c>
      <c r="BL207" s="17" t="s">
        <v>1005</v>
      </c>
      <c r="BM207" s="144" t="s">
        <v>1135</v>
      </c>
    </row>
    <row r="208" spans="2:65" s="1" customFormat="1" ht="16.5" customHeight="1">
      <c r="B208" s="32"/>
      <c r="C208" s="133" t="s">
        <v>364</v>
      </c>
      <c r="D208" s="133" t="s">
        <v>140</v>
      </c>
      <c r="E208" s="134" t="s">
        <v>1010</v>
      </c>
      <c r="F208" s="135" t="s">
        <v>1011</v>
      </c>
      <c r="G208" s="136" t="s">
        <v>929</v>
      </c>
      <c r="H208" s="137">
        <v>1</v>
      </c>
      <c r="I208" s="138"/>
      <c r="J208" s="137">
        <f>ROUND(I208*H208,2)</f>
        <v>0</v>
      </c>
      <c r="K208" s="139"/>
      <c r="L208" s="32"/>
      <c r="M208" s="187" t="s">
        <v>1</v>
      </c>
      <c r="N208" s="188" t="s">
        <v>38</v>
      </c>
      <c r="O208" s="189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AR208" s="144" t="s">
        <v>1005</v>
      </c>
      <c r="AT208" s="144" t="s">
        <v>140</v>
      </c>
      <c r="AU208" s="144" t="s">
        <v>81</v>
      </c>
      <c r="AY208" s="17" t="s">
        <v>137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81</v>
      </c>
      <c r="BK208" s="145">
        <f>ROUND(I208*H208,2)</f>
        <v>0</v>
      </c>
      <c r="BL208" s="17" t="s">
        <v>1005</v>
      </c>
      <c r="BM208" s="144" t="s">
        <v>1136</v>
      </c>
    </row>
    <row r="209" spans="2:12" s="1" customFormat="1" ht="6.95" customHeight="1">
      <c r="B209" s="44"/>
      <c r="C209" s="45"/>
      <c r="D209" s="45"/>
      <c r="E209" s="45"/>
      <c r="F209" s="45"/>
      <c r="G209" s="45"/>
      <c r="H209" s="45"/>
      <c r="I209" s="45"/>
      <c r="J209" s="45"/>
      <c r="K209" s="45"/>
      <c r="L209" s="32"/>
    </row>
  </sheetData>
  <sheetProtection algorithmName="SHA-512" hashValue="7HBBvl2otlQ4RQrZJe6xutI/4U6cQhQqjclyl/8uEYN1kGFQttzHNXxWZSOHn4olfTo1H1nR5VAX87qpstUTDw==" saltValue="uMJgaUtWj46+m4xFmtNM0wndfpEdPHj5AdGuYUPu5qNRgDjEvsH8aYuwtXoeDd1C9azn4FoqaigjqNExySy95A==" spinCount="100000" sheet="1" objects="1" scenarios="1" formatColumns="0" formatRows="0" autoFilter="0"/>
  <autoFilter ref="C124:K208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1137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5" t="s">
        <v>1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ROUND((SUM(BE122:BE166)),  2)</f>
        <v>0</v>
      </c>
      <c r="I33" s="92">
        <v>0.21</v>
      </c>
      <c r="J33" s="91">
        <f>ROUND(((SUM(BE122:BE166))*I33),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ROUND((SUM(BF122:BF166)),  2)</f>
        <v>0</v>
      </c>
      <c r="I34" s="92">
        <v>0.15</v>
      </c>
      <c r="J34" s="91">
        <f>ROUND(((SUM(BF122:BF166))*I34),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ROUND((SUM(BG122:BG166)),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ROUND((SUM(BH122:BH166)),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ROUND((SUM(BI122:BI166)),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2025-05-04 - Vzduchotechnika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J122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107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8" customFormat="1" ht="24.95" customHeight="1">
      <c r="B99" s="104"/>
      <c r="D99" s="105" t="s">
        <v>114</v>
      </c>
      <c r="E99" s="106"/>
      <c r="F99" s="106"/>
      <c r="G99" s="106"/>
      <c r="H99" s="106"/>
      <c r="I99" s="106"/>
      <c r="J99" s="107">
        <f>J132</f>
        <v>0</v>
      </c>
      <c r="L99" s="104"/>
    </row>
    <row r="100" spans="2:12" s="9" customFormat="1" ht="19.899999999999999" customHeight="1">
      <c r="B100" s="108"/>
      <c r="D100" s="109" t="s">
        <v>1138</v>
      </c>
      <c r="E100" s="110"/>
      <c r="F100" s="110"/>
      <c r="G100" s="110"/>
      <c r="H100" s="110"/>
      <c r="I100" s="110"/>
      <c r="J100" s="111">
        <f>J133</f>
        <v>0</v>
      </c>
      <c r="L100" s="108"/>
    </row>
    <row r="101" spans="2:12" s="9" customFormat="1" ht="19.899999999999999" customHeight="1">
      <c r="B101" s="108"/>
      <c r="D101" s="109" t="s">
        <v>1139</v>
      </c>
      <c r="E101" s="110"/>
      <c r="F101" s="110"/>
      <c r="G101" s="110"/>
      <c r="H101" s="110"/>
      <c r="I101" s="110"/>
      <c r="J101" s="111">
        <f>J139</f>
        <v>0</v>
      </c>
      <c r="L101" s="108"/>
    </row>
    <row r="102" spans="2:12" s="8" customFormat="1" ht="24.95" customHeight="1">
      <c r="B102" s="104"/>
      <c r="D102" s="105" t="s">
        <v>744</v>
      </c>
      <c r="E102" s="106"/>
      <c r="F102" s="106"/>
      <c r="G102" s="106"/>
      <c r="H102" s="106"/>
      <c r="I102" s="106"/>
      <c r="J102" s="107">
        <f>J161</f>
        <v>0</v>
      </c>
      <c r="L102" s="104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122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15</v>
      </c>
      <c r="L111" s="32"/>
    </row>
    <row r="112" spans="2:12" s="1" customFormat="1" ht="16.5" customHeight="1">
      <c r="B112" s="32"/>
      <c r="E112" s="236" t="str">
        <f>E7</f>
        <v>Ostrov, Staré nám.46,stavební úpravy 1.NP,kavárna Caffíčko</v>
      </c>
      <c r="F112" s="237"/>
      <c r="G112" s="237"/>
      <c r="H112" s="237"/>
      <c r="L112" s="32"/>
    </row>
    <row r="113" spans="2:65" s="1" customFormat="1" ht="12" customHeight="1">
      <c r="B113" s="32"/>
      <c r="C113" s="27" t="s">
        <v>100</v>
      </c>
      <c r="L113" s="32"/>
    </row>
    <row r="114" spans="2:65" s="1" customFormat="1" ht="16.5" customHeight="1">
      <c r="B114" s="32"/>
      <c r="E114" s="199" t="str">
        <f>E9</f>
        <v>2025-05-04 - Vzduchotechnika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19</v>
      </c>
      <c r="F116" s="25" t="str">
        <f>F12</f>
        <v xml:space="preserve"> </v>
      </c>
      <c r="I116" s="27" t="s">
        <v>21</v>
      </c>
      <c r="J116" s="52" t="str">
        <f>IF(J12="","",J12)</f>
        <v>26. 5. 2025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23</v>
      </c>
      <c r="F118" s="25" t="str">
        <f>E15</f>
        <v xml:space="preserve"> </v>
      </c>
      <c r="I118" s="27" t="s">
        <v>28</v>
      </c>
      <c r="J118" s="30" t="str">
        <f>E21</f>
        <v xml:space="preserve"> </v>
      </c>
      <c r="L118" s="32"/>
    </row>
    <row r="119" spans="2:65" s="1" customFormat="1" ht="15.2" customHeight="1">
      <c r="B119" s="32"/>
      <c r="C119" s="27" t="s">
        <v>26</v>
      </c>
      <c r="F119" s="25" t="str">
        <f>IF(E18="","",E18)</f>
        <v>Vyplň údaj</v>
      </c>
      <c r="I119" s="27" t="s">
        <v>30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123</v>
      </c>
      <c r="D121" s="114" t="s">
        <v>58</v>
      </c>
      <c r="E121" s="114" t="s">
        <v>54</v>
      </c>
      <c r="F121" s="114" t="s">
        <v>55</v>
      </c>
      <c r="G121" s="114" t="s">
        <v>124</v>
      </c>
      <c r="H121" s="114" t="s">
        <v>125</v>
      </c>
      <c r="I121" s="114" t="s">
        <v>126</v>
      </c>
      <c r="J121" s="115" t="s">
        <v>104</v>
      </c>
      <c r="K121" s="116" t="s">
        <v>127</v>
      </c>
      <c r="L121" s="112"/>
      <c r="M121" s="59" t="s">
        <v>1</v>
      </c>
      <c r="N121" s="60" t="s">
        <v>37</v>
      </c>
      <c r="O121" s="60" t="s">
        <v>128</v>
      </c>
      <c r="P121" s="60" t="s">
        <v>129</v>
      </c>
      <c r="Q121" s="60" t="s">
        <v>130</v>
      </c>
      <c r="R121" s="60" t="s">
        <v>131</v>
      </c>
      <c r="S121" s="60" t="s">
        <v>132</v>
      </c>
      <c r="T121" s="61" t="s">
        <v>133</v>
      </c>
    </row>
    <row r="122" spans="2:65" s="1" customFormat="1" ht="22.9" customHeight="1">
      <c r="B122" s="32"/>
      <c r="C122" s="64" t="s">
        <v>134</v>
      </c>
      <c r="J122" s="117">
        <f>BK122</f>
        <v>0</v>
      </c>
      <c r="L122" s="32"/>
      <c r="M122" s="62"/>
      <c r="N122" s="53"/>
      <c r="O122" s="53"/>
      <c r="P122" s="118">
        <f>P123+P132+P161</f>
        <v>0</v>
      </c>
      <c r="Q122" s="53"/>
      <c r="R122" s="118">
        <f>R123+R132+R161</f>
        <v>0.18731999999999999</v>
      </c>
      <c r="S122" s="53"/>
      <c r="T122" s="119">
        <f>T123+T132+T161</f>
        <v>4.1399999999999996E-3</v>
      </c>
      <c r="AT122" s="17" t="s">
        <v>72</v>
      </c>
      <c r="AU122" s="17" t="s">
        <v>106</v>
      </c>
      <c r="BK122" s="120">
        <f>BK123+BK132+BK161</f>
        <v>0</v>
      </c>
    </row>
    <row r="123" spans="2:65" s="11" customFormat="1" ht="25.9" customHeight="1">
      <c r="B123" s="121"/>
      <c r="D123" s="122" t="s">
        <v>72</v>
      </c>
      <c r="E123" s="123" t="s">
        <v>135</v>
      </c>
      <c r="F123" s="123" t="s">
        <v>136</v>
      </c>
      <c r="I123" s="124"/>
      <c r="J123" s="125">
        <f>BK123</f>
        <v>0</v>
      </c>
      <c r="L123" s="121"/>
      <c r="M123" s="126"/>
      <c r="P123" s="127">
        <f>P124</f>
        <v>0</v>
      </c>
      <c r="R123" s="127">
        <f>R124</f>
        <v>0</v>
      </c>
      <c r="T123" s="128">
        <f>T124</f>
        <v>0</v>
      </c>
      <c r="AR123" s="122" t="s">
        <v>81</v>
      </c>
      <c r="AT123" s="129" t="s">
        <v>72</v>
      </c>
      <c r="AU123" s="129" t="s">
        <v>73</v>
      </c>
      <c r="AY123" s="122" t="s">
        <v>137</v>
      </c>
      <c r="BK123" s="130">
        <f>BK124</f>
        <v>0</v>
      </c>
    </row>
    <row r="124" spans="2:65" s="11" customFormat="1" ht="22.9" customHeight="1">
      <c r="B124" s="121"/>
      <c r="D124" s="122" t="s">
        <v>72</v>
      </c>
      <c r="E124" s="131" t="s">
        <v>394</v>
      </c>
      <c r="F124" s="131" t="s">
        <v>395</v>
      </c>
      <c r="I124" s="124"/>
      <c r="J124" s="132">
        <f>BK124</f>
        <v>0</v>
      </c>
      <c r="L124" s="121"/>
      <c r="M124" s="126"/>
      <c r="P124" s="127">
        <f>SUM(P125:P131)</f>
        <v>0</v>
      </c>
      <c r="R124" s="127">
        <f>SUM(R125:R131)</f>
        <v>0</v>
      </c>
      <c r="T124" s="128">
        <f>SUM(T125:T131)</f>
        <v>0</v>
      </c>
      <c r="AR124" s="122" t="s">
        <v>81</v>
      </c>
      <c r="AT124" s="129" t="s">
        <v>72</v>
      </c>
      <c r="AU124" s="129" t="s">
        <v>81</v>
      </c>
      <c r="AY124" s="122" t="s">
        <v>137</v>
      </c>
      <c r="BK124" s="130">
        <f>SUM(BK125:BK131)</f>
        <v>0</v>
      </c>
    </row>
    <row r="125" spans="2:65" s="1" customFormat="1" ht="24.2" customHeight="1">
      <c r="B125" s="32"/>
      <c r="C125" s="133" t="s">
        <v>81</v>
      </c>
      <c r="D125" s="133" t="s">
        <v>140</v>
      </c>
      <c r="E125" s="134" t="s">
        <v>397</v>
      </c>
      <c r="F125" s="135" t="s">
        <v>398</v>
      </c>
      <c r="G125" s="136" t="s">
        <v>399</v>
      </c>
      <c r="H125" s="137">
        <v>0.01</v>
      </c>
      <c r="I125" s="138"/>
      <c r="J125" s="137">
        <f>ROUND(I125*H125,2)</f>
        <v>0</v>
      </c>
      <c r="K125" s="139"/>
      <c r="L125" s="32"/>
      <c r="M125" s="140" t="s">
        <v>1</v>
      </c>
      <c r="N125" s="141" t="s">
        <v>38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144</v>
      </c>
      <c r="AT125" s="144" t="s">
        <v>140</v>
      </c>
      <c r="AU125" s="144" t="s">
        <v>83</v>
      </c>
      <c r="AY125" s="17" t="s">
        <v>137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81</v>
      </c>
      <c r="BK125" s="145">
        <f>ROUND(I125*H125,2)</f>
        <v>0</v>
      </c>
      <c r="BL125" s="17" t="s">
        <v>144</v>
      </c>
      <c r="BM125" s="144" t="s">
        <v>1018</v>
      </c>
    </row>
    <row r="126" spans="2:65" s="1" customFormat="1" ht="24.2" customHeight="1">
      <c r="B126" s="32"/>
      <c r="C126" s="133" t="s">
        <v>83</v>
      </c>
      <c r="D126" s="133" t="s">
        <v>140</v>
      </c>
      <c r="E126" s="134" t="s">
        <v>402</v>
      </c>
      <c r="F126" s="135" t="s">
        <v>403</v>
      </c>
      <c r="G126" s="136" t="s">
        <v>399</v>
      </c>
      <c r="H126" s="137">
        <v>0.01</v>
      </c>
      <c r="I126" s="138"/>
      <c r="J126" s="137">
        <f>ROUND(I126*H126,2)</f>
        <v>0</v>
      </c>
      <c r="K126" s="139"/>
      <c r="L126" s="32"/>
      <c r="M126" s="140" t="s">
        <v>1</v>
      </c>
      <c r="N126" s="141" t="s">
        <v>38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144</v>
      </c>
      <c r="AT126" s="144" t="s">
        <v>140</v>
      </c>
      <c r="AU126" s="144" t="s">
        <v>83</v>
      </c>
      <c r="AY126" s="17" t="s">
        <v>137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81</v>
      </c>
      <c r="BK126" s="145">
        <f>ROUND(I126*H126,2)</f>
        <v>0</v>
      </c>
      <c r="BL126" s="17" t="s">
        <v>144</v>
      </c>
      <c r="BM126" s="144" t="s">
        <v>1019</v>
      </c>
    </row>
    <row r="127" spans="2:65" s="1" customFormat="1" ht="24.2" customHeight="1">
      <c r="B127" s="32"/>
      <c r="C127" s="133" t="s">
        <v>138</v>
      </c>
      <c r="D127" s="133" t="s">
        <v>140</v>
      </c>
      <c r="E127" s="134" t="s">
        <v>406</v>
      </c>
      <c r="F127" s="135" t="s">
        <v>407</v>
      </c>
      <c r="G127" s="136" t="s">
        <v>399</v>
      </c>
      <c r="H127" s="137">
        <v>0.05</v>
      </c>
      <c r="I127" s="138"/>
      <c r="J127" s="137">
        <f>ROUND(I127*H127,2)</f>
        <v>0</v>
      </c>
      <c r="K127" s="139"/>
      <c r="L127" s="32"/>
      <c r="M127" s="140" t="s">
        <v>1</v>
      </c>
      <c r="N127" s="141" t="s">
        <v>38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144</v>
      </c>
      <c r="AT127" s="144" t="s">
        <v>140</v>
      </c>
      <c r="AU127" s="144" t="s">
        <v>83</v>
      </c>
      <c r="AY127" s="17" t="s">
        <v>137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81</v>
      </c>
      <c r="BK127" s="145">
        <f>ROUND(I127*H127,2)</f>
        <v>0</v>
      </c>
      <c r="BL127" s="17" t="s">
        <v>144</v>
      </c>
      <c r="BM127" s="144" t="s">
        <v>1020</v>
      </c>
    </row>
    <row r="128" spans="2:65" s="12" customFormat="1">
      <c r="B128" s="146"/>
      <c r="D128" s="147" t="s">
        <v>146</v>
      </c>
      <c r="E128" s="148" t="s">
        <v>1</v>
      </c>
      <c r="F128" s="149" t="s">
        <v>409</v>
      </c>
      <c r="H128" s="148" t="s">
        <v>1</v>
      </c>
      <c r="I128" s="150"/>
      <c r="L128" s="146"/>
      <c r="M128" s="151"/>
      <c r="T128" s="152"/>
      <c r="AT128" s="148" t="s">
        <v>146</v>
      </c>
      <c r="AU128" s="148" t="s">
        <v>83</v>
      </c>
      <c r="AV128" s="12" t="s">
        <v>81</v>
      </c>
      <c r="AW128" s="12" t="s">
        <v>29</v>
      </c>
      <c r="AX128" s="12" t="s">
        <v>73</v>
      </c>
      <c r="AY128" s="148" t="s">
        <v>137</v>
      </c>
    </row>
    <row r="129" spans="2:65" s="13" customFormat="1">
      <c r="B129" s="153"/>
      <c r="D129" s="147" t="s">
        <v>146</v>
      </c>
      <c r="E129" s="154" t="s">
        <v>1</v>
      </c>
      <c r="F129" s="155" t="s">
        <v>1140</v>
      </c>
      <c r="H129" s="156">
        <v>0.05</v>
      </c>
      <c r="I129" s="157"/>
      <c r="L129" s="153"/>
      <c r="M129" s="158"/>
      <c r="T129" s="159"/>
      <c r="AT129" s="154" t="s">
        <v>146</v>
      </c>
      <c r="AU129" s="154" t="s">
        <v>83</v>
      </c>
      <c r="AV129" s="13" t="s">
        <v>83</v>
      </c>
      <c r="AW129" s="13" t="s">
        <v>29</v>
      </c>
      <c r="AX129" s="13" t="s">
        <v>73</v>
      </c>
      <c r="AY129" s="154" t="s">
        <v>137</v>
      </c>
    </row>
    <row r="130" spans="2:65" s="14" customFormat="1">
      <c r="B130" s="160"/>
      <c r="D130" s="147" t="s">
        <v>146</v>
      </c>
      <c r="E130" s="161" t="s">
        <v>1</v>
      </c>
      <c r="F130" s="162" t="s">
        <v>149</v>
      </c>
      <c r="H130" s="163">
        <v>0.05</v>
      </c>
      <c r="I130" s="164"/>
      <c r="L130" s="160"/>
      <c r="M130" s="165"/>
      <c r="T130" s="166"/>
      <c r="AT130" s="161" t="s">
        <v>146</v>
      </c>
      <c r="AU130" s="161" t="s">
        <v>83</v>
      </c>
      <c r="AV130" s="14" t="s">
        <v>144</v>
      </c>
      <c r="AW130" s="14" t="s">
        <v>29</v>
      </c>
      <c r="AX130" s="14" t="s">
        <v>81</v>
      </c>
      <c r="AY130" s="161" t="s">
        <v>137</v>
      </c>
    </row>
    <row r="131" spans="2:65" s="1" customFormat="1" ht="33" customHeight="1">
      <c r="B131" s="32"/>
      <c r="C131" s="133" t="s">
        <v>144</v>
      </c>
      <c r="D131" s="133" t="s">
        <v>140</v>
      </c>
      <c r="E131" s="134" t="s">
        <v>795</v>
      </c>
      <c r="F131" s="135" t="s">
        <v>796</v>
      </c>
      <c r="G131" s="136" t="s">
        <v>399</v>
      </c>
      <c r="H131" s="137">
        <v>0.01</v>
      </c>
      <c r="I131" s="138"/>
      <c r="J131" s="137">
        <f>ROUND(I131*H131,2)</f>
        <v>0</v>
      </c>
      <c r="K131" s="139"/>
      <c r="L131" s="32"/>
      <c r="M131" s="140" t="s">
        <v>1</v>
      </c>
      <c r="N131" s="141" t="s">
        <v>38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144</v>
      </c>
      <c r="AT131" s="144" t="s">
        <v>140</v>
      </c>
      <c r="AU131" s="144" t="s">
        <v>83</v>
      </c>
      <c r="AY131" s="17" t="s">
        <v>137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81</v>
      </c>
      <c r="BK131" s="145">
        <f>ROUND(I131*H131,2)</f>
        <v>0</v>
      </c>
      <c r="BL131" s="17" t="s">
        <v>144</v>
      </c>
      <c r="BM131" s="144" t="s">
        <v>1022</v>
      </c>
    </row>
    <row r="132" spans="2:65" s="11" customFormat="1" ht="25.9" customHeight="1">
      <c r="B132" s="121"/>
      <c r="D132" s="122" t="s">
        <v>72</v>
      </c>
      <c r="E132" s="123" t="s">
        <v>421</v>
      </c>
      <c r="F132" s="123" t="s">
        <v>422</v>
      </c>
      <c r="I132" s="124"/>
      <c r="J132" s="125">
        <f>BK132</f>
        <v>0</v>
      </c>
      <c r="L132" s="121"/>
      <c r="M132" s="126"/>
      <c r="P132" s="127">
        <f>P133+P139</f>
        <v>0</v>
      </c>
      <c r="R132" s="127">
        <f>R133+R139</f>
        <v>0.18731999999999999</v>
      </c>
      <c r="T132" s="128">
        <f>T133+T139</f>
        <v>4.1399999999999996E-3</v>
      </c>
      <c r="AR132" s="122" t="s">
        <v>83</v>
      </c>
      <c r="AT132" s="129" t="s">
        <v>72</v>
      </c>
      <c r="AU132" s="129" t="s">
        <v>73</v>
      </c>
      <c r="AY132" s="122" t="s">
        <v>137</v>
      </c>
      <c r="BK132" s="130">
        <f>BK133+BK139</f>
        <v>0</v>
      </c>
    </row>
    <row r="133" spans="2:65" s="11" customFormat="1" ht="22.9" customHeight="1">
      <c r="B133" s="121"/>
      <c r="D133" s="122" t="s">
        <v>72</v>
      </c>
      <c r="E133" s="131" t="s">
        <v>1141</v>
      </c>
      <c r="F133" s="131" t="s">
        <v>1142</v>
      </c>
      <c r="I133" s="124"/>
      <c r="J133" s="132">
        <f>BK133</f>
        <v>0</v>
      </c>
      <c r="L133" s="121"/>
      <c r="M133" s="126"/>
      <c r="P133" s="127">
        <f>SUM(P134:P138)</f>
        <v>0</v>
      </c>
      <c r="R133" s="127">
        <f>SUM(R134:R138)</f>
        <v>2.6479999999999997E-2</v>
      </c>
      <c r="T133" s="128">
        <f>SUM(T134:T138)</f>
        <v>4.1399999999999996E-3</v>
      </c>
      <c r="AR133" s="122" t="s">
        <v>83</v>
      </c>
      <c r="AT133" s="129" t="s">
        <v>72</v>
      </c>
      <c r="AU133" s="129" t="s">
        <v>81</v>
      </c>
      <c r="AY133" s="122" t="s">
        <v>137</v>
      </c>
      <c r="BK133" s="130">
        <f>SUM(BK134:BK138)</f>
        <v>0</v>
      </c>
    </row>
    <row r="134" spans="2:65" s="1" customFormat="1" ht="21.75" customHeight="1">
      <c r="B134" s="32"/>
      <c r="C134" s="133" t="s">
        <v>170</v>
      </c>
      <c r="D134" s="133" t="s">
        <v>140</v>
      </c>
      <c r="E134" s="134" t="s">
        <v>1143</v>
      </c>
      <c r="F134" s="135" t="s">
        <v>1144</v>
      </c>
      <c r="G134" s="136" t="s">
        <v>444</v>
      </c>
      <c r="H134" s="137">
        <v>3</v>
      </c>
      <c r="I134" s="138"/>
      <c r="J134" s="137">
        <f>ROUND(I134*H134,2)</f>
        <v>0</v>
      </c>
      <c r="K134" s="139"/>
      <c r="L134" s="32"/>
      <c r="M134" s="140" t="s">
        <v>1</v>
      </c>
      <c r="N134" s="141" t="s">
        <v>38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227</v>
      </c>
      <c r="AT134" s="144" t="s">
        <v>140</v>
      </c>
      <c r="AU134" s="144" t="s">
        <v>83</v>
      </c>
      <c r="AY134" s="17" t="s">
        <v>137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81</v>
      </c>
      <c r="BK134" s="145">
        <f>ROUND(I134*H134,2)</f>
        <v>0</v>
      </c>
      <c r="BL134" s="17" t="s">
        <v>227</v>
      </c>
      <c r="BM134" s="144" t="s">
        <v>1145</v>
      </c>
    </row>
    <row r="135" spans="2:65" s="1" customFormat="1" ht="21.75" customHeight="1">
      <c r="B135" s="32"/>
      <c r="C135" s="174" t="s">
        <v>178</v>
      </c>
      <c r="D135" s="174" t="s">
        <v>275</v>
      </c>
      <c r="E135" s="175" t="s">
        <v>1146</v>
      </c>
      <c r="F135" s="176" t="s">
        <v>1147</v>
      </c>
      <c r="G135" s="177" t="s">
        <v>444</v>
      </c>
      <c r="H135" s="178">
        <v>3</v>
      </c>
      <c r="I135" s="179"/>
      <c r="J135" s="178">
        <f>ROUND(I135*H135,2)</f>
        <v>0</v>
      </c>
      <c r="K135" s="180"/>
      <c r="L135" s="181"/>
      <c r="M135" s="182" t="s">
        <v>1</v>
      </c>
      <c r="N135" s="183" t="s">
        <v>38</v>
      </c>
      <c r="P135" s="142">
        <f>O135*H135</f>
        <v>0</v>
      </c>
      <c r="Q135" s="142">
        <v>8.0000000000000004E-4</v>
      </c>
      <c r="R135" s="142">
        <f>Q135*H135</f>
        <v>2.4000000000000002E-3</v>
      </c>
      <c r="S135" s="142">
        <v>0</v>
      </c>
      <c r="T135" s="143">
        <f>S135*H135</f>
        <v>0</v>
      </c>
      <c r="AR135" s="144" t="s">
        <v>339</v>
      </c>
      <c r="AT135" s="144" t="s">
        <v>275</v>
      </c>
      <c r="AU135" s="144" t="s">
        <v>83</v>
      </c>
      <c r="AY135" s="17" t="s">
        <v>137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81</v>
      </c>
      <c r="BK135" s="145">
        <f>ROUND(I135*H135,2)</f>
        <v>0</v>
      </c>
      <c r="BL135" s="17" t="s">
        <v>227</v>
      </c>
      <c r="BM135" s="144" t="s">
        <v>1148</v>
      </c>
    </row>
    <row r="136" spans="2:65" s="1" customFormat="1" ht="37.9" customHeight="1">
      <c r="B136" s="32"/>
      <c r="C136" s="133" t="s">
        <v>184</v>
      </c>
      <c r="D136" s="133" t="s">
        <v>140</v>
      </c>
      <c r="E136" s="134" t="s">
        <v>1149</v>
      </c>
      <c r="F136" s="135" t="s">
        <v>1150</v>
      </c>
      <c r="G136" s="136" t="s">
        <v>173</v>
      </c>
      <c r="H136" s="137">
        <v>3</v>
      </c>
      <c r="I136" s="138"/>
      <c r="J136" s="137">
        <f>ROUND(I136*H136,2)</f>
        <v>0</v>
      </c>
      <c r="K136" s="139"/>
      <c r="L136" s="32"/>
      <c r="M136" s="140" t="s">
        <v>1</v>
      </c>
      <c r="N136" s="141" t="s">
        <v>38</v>
      </c>
      <c r="P136" s="142">
        <f>O136*H136</f>
        <v>0</v>
      </c>
      <c r="Q136" s="142">
        <v>3.4399999999999999E-3</v>
      </c>
      <c r="R136" s="142">
        <f>Q136*H136</f>
        <v>1.0319999999999999E-2</v>
      </c>
      <c r="S136" s="142">
        <v>0</v>
      </c>
      <c r="T136" s="143">
        <f>S136*H136</f>
        <v>0</v>
      </c>
      <c r="AR136" s="144" t="s">
        <v>227</v>
      </c>
      <c r="AT136" s="144" t="s">
        <v>140</v>
      </c>
      <c r="AU136" s="144" t="s">
        <v>83</v>
      </c>
      <c r="AY136" s="17" t="s">
        <v>137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81</v>
      </c>
      <c r="BK136" s="145">
        <f>ROUND(I136*H136,2)</f>
        <v>0</v>
      </c>
      <c r="BL136" s="17" t="s">
        <v>227</v>
      </c>
      <c r="BM136" s="144" t="s">
        <v>1151</v>
      </c>
    </row>
    <row r="137" spans="2:65" s="1" customFormat="1" ht="37.9" customHeight="1">
      <c r="B137" s="32"/>
      <c r="C137" s="133" t="s">
        <v>189</v>
      </c>
      <c r="D137" s="133" t="s">
        <v>140</v>
      </c>
      <c r="E137" s="134" t="s">
        <v>1152</v>
      </c>
      <c r="F137" s="135" t="s">
        <v>1153</v>
      </c>
      <c r="G137" s="136" t="s">
        <v>444</v>
      </c>
      <c r="H137" s="137">
        <v>4</v>
      </c>
      <c r="I137" s="138"/>
      <c r="J137" s="137">
        <f>ROUND(I137*H137,2)</f>
        <v>0</v>
      </c>
      <c r="K137" s="139"/>
      <c r="L137" s="32"/>
      <c r="M137" s="140" t="s">
        <v>1</v>
      </c>
      <c r="N137" s="141" t="s">
        <v>38</v>
      </c>
      <c r="P137" s="142">
        <f>O137*H137</f>
        <v>0</v>
      </c>
      <c r="Q137" s="142">
        <v>3.4399999999999999E-3</v>
      </c>
      <c r="R137" s="142">
        <f>Q137*H137</f>
        <v>1.376E-2</v>
      </c>
      <c r="S137" s="142">
        <v>0</v>
      </c>
      <c r="T137" s="143">
        <f>S137*H137</f>
        <v>0</v>
      </c>
      <c r="AR137" s="144" t="s">
        <v>227</v>
      </c>
      <c r="AT137" s="144" t="s">
        <v>140</v>
      </c>
      <c r="AU137" s="144" t="s">
        <v>83</v>
      </c>
      <c r="AY137" s="17" t="s">
        <v>137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81</v>
      </c>
      <c r="BK137" s="145">
        <f>ROUND(I137*H137,2)</f>
        <v>0</v>
      </c>
      <c r="BL137" s="17" t="s">
        <v>227</v>
      </c>
      <c r="BM137" s="144" t="s">
        <v>1154</v>
      </c>
    </row>
    <row r="138" spans="2:65" s="1" customFormat="1" ht="37.9" customHeight="1">
      <c r="B138" s="32"/>
      <c r="C138" s="133" t="s">
        <v>194</v>
      </c>
      <c r="D138" s="133" t="s">
        <v>140</v>
      </c>
      <c r="E138" s="134" t="s">
        <v>1155</v>
      </c>
      <c r="F138" s="135" t="s">
        <v>1156</v>
      </c>
      <c r="G138" s="136" t="s">
        <v>173</v>
      </c>
      <c r="H138" s="137">
        <v>3</v>
      </c>
      <c r="I138" s="138"/>
      <c r="J138" s="137">
        <f>ROUND(I138*H138,2)</f>
        <v>0</v>
      </c>
      <c r="K138" s="139"/>
      <c r="L138" s="32"/>
      <c r="M138" s="140" t="s">
        <v>1</v>
      </c>
      <c r="N138" s="141" t="s">
        <v>38</v>
      </c>
      <c r="P138" s="142">
        <f>O138*H138</f>
        <v>0</v>
      </c>
      <c r="Q138" s="142">
        <v>0</v>
      </c>
      <c r="R138" s="142">
        <f>Q138*H138</f>
        <v>0</v>
      </c>
      <c r="S138" s="142">
        <v>1.3799999999999999E-3</v>
      </c>
      <c r="T138" s="143">
        <f>S138*H138</f>
        <v>4.1399999999999996E-3</v>
      </c>
      <c r="AR138" s="144" t="s">
        <v>227</v>
      </c>
      <c r="AT138" s="144" t="s">
        <v>140</v>
      </c>
      <c r="AU138" s="144" t="s">
        <v>83</v>
      </c>
      <c r="AY138" s="17" t="s">
        <v>137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81</v>
      </c>
      <c r="BK138" s="145">
        <f>ROUND(I138*H138,2)</f>
        <v>0</v>
      </c>
      <c r="BL138" s="17" t="s">
        <v>227</v>
      </c>
      <c r="BM138" s="144" t="s">
        <v>1157</v>
      </c>
    </row>
    <row r="139" spans="2:65" s="11" customFormat="1" ht="22.9" customHeight="1">
      <c r="B139" s="121"/>
      <c r="D139" s="122" t="s">
        <v>72</v>
      </c>
      <c r="E139" s="131" t="s">
        <v>1158</v>
      </c>
      <c r="F139" s="131" t="s">
        <v>1159</v>
      </c>
      <c r="I139" s="124"/>
      <c r="J139" s="132">
        <f>BK139</f>
        <v>0</v>
      </c>
      <c r="L139" s="121"/>
      <c r="M139" s="126"/>
      <c r="P139" s="127">
        <f>SUM(P140:P160)</f>
        <v>0</v>
      </c>
      <c r="R139" s="127">
        <f>SUM(R140:R160)</f>
        <v>0.16083999999999998</v>
      </c>
      <c r="T139" s="128">
        <f>SUM(T140:T160)</f>
        <v>0</v>
      </c>
      <c r="AR139" s="122" t="s">
        <v>83</v>
      </c>
      <c r="AT139" s="129" t="s">
        <v>72</v>
      </c>
      <c r="AU139" s="129" t="s">
        <v>81</v>
      </c>
      <c r="AY139" s="122" t="s">
        <v>137</v>
      </c>
      <c r="BK139" s="130">
        <f>SUM(BK140:BK160)</f>
        <v>0</v>
      </c>
    </row>
    <row r="140" spans="2:65" s="1" customFormat="1" ht="33" customHeight="1">
      <c r="B140" s="32"/>
      <c r="C140" s="133" t="s">
        <v>198</v>
      </c>
      <c r="D140" s="133" t="s">
        <v>140</v>
      </c>
      <c r="E140" s="134" t="s">
        <v>1160</v>
      </c>
      <c r="F140" s="135" t="s">
        <v>1161</v>
      </c>
      <c r="G140" s="136" t="s">
        <v>444</v>
      </c>
      <c r="H140" s="137">
        <v>2</v>
      </c>
      <c r="I140" s="138"/>
      <c r="J140" s="137">
        <f>ROUND(I140*H140,2)</f>
        <v>0</v>
      </c>
      <c r="K140" s="139"/>
      <c r="L140" s="32"/>
      <c r="M140" s="140" t="s">
        <v>1</v>
      </c>
      <c r="N140" s="141" t="s">
        <v>38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227</v>
      </c>
      <c r="AT140" s="144" t="s">
        <v>140</v>
      </c>
      <c r="AU140" s="144" t="s">
        <v>83</v>
      </c>
      <c r="AY140" s="17" t="s">
        <v>137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81</v>
      </c>
      <c r="BK140" s="145">
        <f>ROUND(I140*H140,2)</f>
        <v>0</v>
      </c>
      <c r="BL140" s="17" t="s">
        <v>227</v>
      </c>
      <c r="BM140" s="144" t="s">
        <v>1162</v>
      </c>
    </row>
    <row r="141" spans="2:65" s="1" customFormat="1" ht="24.2" customHeight="1">
      <c r="B141" s="32"/>
      <c r="C141" s="174" t="s">
        <v>204</v>
      </c>
      <c r="D141" s="174" t="s">
        <v>275</v>
      </c>
      <c r="E141" s="175" t="s">
        <v>1163</v>
      </c>
      <c r="F141" s="176" t="s">
        <v>1164</v>
      </c>
      <c r="G141" s="177" t="s">
        <v>444</v>
      </c>
      <c r="H141" s="178">
        <v>2</v>
      </c>
      <c r="I141" s="179"/>
      <c r="J141" s="178">
        <f>ROUND(I141*H141,2)</f>
        <v>0</v>
      </c>
      <c r="K141" s="180"/>
      <c r="L141" s="181"/>
      <c r="M141" s="182" t="s">
        <v>1</v>
      </c>
      <c r="N141" s="183" t="s">
        <v>38</v>
      </c>
      <c r="P141" s="142">
        <f>O141*H141</f>
        <v>0</v>
      </c>
      <c r="Q141" s="142">
        <v>5.0000000000000001E-3</v>
      </c>
      <c r="R141" s="142">
        <f>Q141*H141</f>
        <v>0.01</v>
      </c>
      <c r="S141" s="142">
        <v>0</v>
      </c>
      <c r="T141" s="143">
        <f>S141*H141</f>
        <v>0</v>
      </c>
      <c r="AR141" s="144" t="s">
        <v>339</v>
      </c>
      <c r="AT141" s="144" t="s">
        <v>275</v>
      </c>
      <c r="AU141" s="144" t="s">
        <v>83</v>
      </c>
      <c r="AY141" s="17" t="s">
        <v>137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81</v>
      </c>
      <c r="BK141" s="145">
        <f>ROUND(I141*H141,2)</f>
        <v>0</v>
      </c>
      <c r="BL141" s="17" t="s">
        <v>227</v>
      </c>
      <c r="BM141" s="144" t="s">
        <v>1165</v>
      </c>
    </row>
    <row r="142" spans="2:65" s="1" customFormat="1" ht="16.5" customHeight="1">
      <c r="B142" s="32"/>
      <c r="C142" s="174" t="s">
        <v>208</v>
      </c>
      <c r="D142" s="174" t="s">
        <v>275</v>
      </c>
      <c r="E142" s="175" t="s">
        <v>1166</v>
      </c>
      <c r="F142" s="176" t="s">
        <v>1167</v>
      </c>
      <c r="G142" s="177" t="s">
        <v>444</v>
      </c>
      <c r="H142" s="178">
        <v>4</v>
      </c>
      <c r="I142" s="179"/>
      <c r="J142" s="178">
        <f>ROUND(I142*H142,2)</f>
        <v>0</v>
      </c>
      <c r="K142" s="180"/>
      <c r="L142" s="181"/>
      <c r="M142" s="182" t="s">
        <v>1</v>
      </c>
      <c r="N142" s="183" t="s">
        <v>38</v>
      </c>
      <c r="P142" s="142">
        <f>O142*H142</f>
        <v>0</v>
      </c>
      <c r="Q142" s="142">
        <v>5.0000000000000001E-3</v>
      </c>
      <c r="R142" s="142">
        <f>Q142*H142</f>
        <v>0.02</v>
      </c>
      <c r="S142" s="142">
        <v>0</v>
      </c>
      <c r="T142" s="143">
        <f>S142*H142</f>
        <v>0</v>
      </c>
      <c r="AR142" s="144" t="s">
        <v>339</v>
      </c>
      <c r="AT142" s="144" t="s">
        <v>275</v>
      </c>
      <c r="AU142" s="144" t="s">
        <v>83</v>
      </c>
      <c r="AY142" s="17" t="s">
        <v>137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81</v>
      </c>
      <c r="BK142" s="145">
        <f>ROUND(I142*H142,2)</f>
        <v>0</v>
      </c>
      <c r="BL142" s="17" t="s">
        <v>227</v>
      </c>
      <c r="BM142" s="144" t="s">
        <v>1168</v>
      </c>
    </row>
    <row r="143" spans="2:65" s="1" customFormat="1" ht="21.75" customHeight="1">
      <c r="B143" s="32"/>
      <c r="C143" s="133" t="s">
        <v>213</v>
      </c>
      <c r="D143" s="133" t="s">
        <v>140</v>
      </c>
      <c r="E143" s="134" t="s">
        <v>1143</v>
      </c>
      <c r="F143" s="135" t="s">
        <v>1144</v>
      </c>
      <c r="G143" s="136" t="s">
        <v>444</v>
      </c>
      <c r="H143" s="137">
        <v>4</v>
      </c>
      <c r="I143" s="138"/>
      <c r="J143" s="137">
        <f>ROUND(I143*H143,2)</f>
        <v>0</v>
      </c>
      <c r="K143" s="139"/>
      <c r="L143" s="32"/>
      <c r="M143" s="140" t="s">
        <v>1</v>
      </c>
      <c r="N143" s="141" t="s">
        <v>38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227</v>
      </c>
      <c r="AT143" s="144" t="s">
        <v>140</v>
      </c>
      <c r="AU143" s="144" t="s">
        <v>83</v>
      </c>
      <c r="AY143" s="17" t="s">
        <v>137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81</v>
      </c>
      <c r="BK143" s="145">
        <f>ROUND(I143*H143,2)</f>
        <v>0</v>
      </c>
      <c r="BL143" s="17" t="s">
        <v>227</v>
      </c>
      <c r="BM143" s="144" t="s">
        <v>1169</v>
      </c>
    </row>
    <row r="144" spans="2:65" s="1" customFormat="1" ht="21.75" customHeight="1">
      <c r="B144" s="32"/>
      <c r="C144" s="174" t="s">
        <v>218</v>
      </c>
      <c r="D144" s="174" t="s">
        <v>275</v>
      </c>
      <c r="E144" s="175" t="s">
        <v>1170</v>
      </c>
      <c r="F144" s="176" t="s">
        <v>1171</v>
      </c>
      <c r="G144" s="177" t="s">
        <v>444</v>
      </c>
      <c r="H144" s="178">
        <v>4</v>
      </c>
      <c r="I144" s="179"/>
      <c r="J144" s="178">
        <f>ROUND(I144*H144,2)</f>
        <v>0</v>
      </c>
      <c r="K144" s="180"/>
      <c r="L144" s="181"/>
      <c r="M144" s="182" t="s">
        <v>1</v>
      </c>
      <c r="N144" s="183" t="s">
        <v>38</v>
      </c>
      <c r="P144" s="142">
        <f>O144*H144</f>
        <v>0</v>
      </c>
      <c r="Q144" s="142">
        <v>5.0000000000000001E-4</v>
      </c>
      <c r="R144" s="142">
        <f>Q144*H144</f>
        <v>2E-3</v>
      </c>
      <c r="S144" s="142">
        <v>0</v>
      </c>
      <c r="T144" s="143">
        <f>S144*H144</f>
        <v>0</v>
      </c>
      <c r="AR144" s="144" t="s">
        <v>339</v>
      </c>
      <c r="AT144" s="144" t="s">
        <v>275</v>
      </c>
      <c r="AU144" s="144" t="s">
        <v>83</v>
      </c>
      <c r="AY144" s="17" t="s">
        <v>137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81</v>
      </c>
      <c r="BK144" s="145">
        <f>ROUND(I144*H144,2)</f>
        <v>0</v>
      </c>
      <c r="BL144" s="17" t="s">
        <v>227</v>
      </c>
      <c r="BM144" s="144" t="s">
        <v>1172</v>
      </c>
    </row>
    <row r="145" spans="2:65" s="1" customFormat="1" ht="24.2" customHeight="1">
      <c r="B145" s="32"/>
      <c r="C145" s="133" t="s">
        <v>8</v>
      </c>
      <c r="D145" s="133" t="s">
        <v>140</v>
      </c>
      <c r="E145" s="134" t="s">
        <v>1173</v>
      </c>
      <c r="F145" s="135" t="s">
        <v>1174</v>
      </c>
      <c r="G145" s="136" t="s">
        <v>444</v>
      </c>
      <c r="H145" s="137">
        <v>2</v>
      </c>
      <c r="I145" s="138"/>
      <c r="J145" s="137">
        <f>ROUND(I145*H145,2)</f>
        <v>0</v>
      </c>
      <c r="K145" s="139"/>
      <c r="L145" s="32"/>
      <c r="M145" s="140" t="s">
        <v>1</v>
      </c>
      <c r="N145" s="141" t="s">
        <v>38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227</v>
      </c>
      <c r="AT145" s="144" t="s">
        <v>140</v>
      </c>
      <c r="AU145" s="144" t="s">
        <v>83</v>
      </c>
      <c r="AY145" s="17" t="s">
        <v>137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81</v>
      </c>
      <c r="BK145" s="145">
        <f>ROUND(I145*H145,2)</f>
        <v>0</v>
      </c>
      <c r="BL145" s="17" t="s">
        <v>227</v>
      </c>
      <c r="BM145" s="144" t="s">
        <v>1175</v>
      </c>
    </row>
    <row r="146" spans="2:65" s="1" customFormat="1" ht="16.5" customHeight="1">
      <c r="B146" s="32"/>
      <c r="C146" s="174" t="s">
        <v>227</v>
      </c>
      <c r="D146" s="174" t="s">
        <v>275</v>
      </c>
      <c r="E146" s="175" t="s">
        <v>1176</v>
      </c>
      <c r="F146" s="176" t="s">
        <v>1177</v>
      </c>
      <c r="G146" s="177" t="s">
        <v>444</v>
      </c>
      <c r="H146" s="178">
        <v>2</v>
      </c>
      <c r="I146" s="179"/>
      <c r="J146" s="178">
        <f>ROUND(I146*H146,2)</f>
        <v>0</v>
      </c>
      <c r="K146" s="180"/>
      <c r="L146" s="181"/>
      <c r="M146" s="182" t="s">
        <v>1</v>
      </c>
      <c r="N146" s="183" t="s">
        <v>38</v>
      </c>
      <c r="P146" s="142">
        <f>O146*H146</f>
        <v>0</v>
      </c>
      <c r="Q146" s="142">
        <v>6.9999999999999999E-4</v>
      </c>
      <c r="R146" s="142">
        <f>Q146*H146</f>
        <v>1.4E-3</v>
      </c>
      <c r="S146" s="142">
        <v>0</v>
      </c>
      <c r="T146" s="143">
        <f>S146*H146</f>
        <v>0</v>
      </c>
      <c r="AR146" s="144" t="s">
        <v>339</v>
      </c>
      <c r="AT146" s="144" t="s">
        <v>275</v>
      </c>
      <c r="AU146" s="144" t="s">
        <v>83</v>
      </c>
      <c r="AY146" s="17" t="s">
        <v>137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81</v>
      </c>
      <c r="BK146" s="145">
        <f>ROUND(I146*H146,2)</f>
        <v>0</v>
      </c>
      <c r="BL146" s="17" t="s">
        <v>227</v>
      </c>
      <c r="BM146" s="144" t="s">
        <v>1178</v>
      </c>
    </row>
    <row r="147" spans="2:65" s="1" customFormat="1" ht="37.9" customHeight="1">
      <c r="B147" s="32"/>
      <c r="C147" s="133" t="s">
        <v>238</v>
      </c>
      <c r="D147" s="133" t="s">
        <v>140</v>
      </c>
      <c r="E147" s="134" t="s">
        <v>1149</v>
      </c>
      <c r="F147" s="135" t="s">
        <v>1150</v>
      </c>
      <c r="G147" s="136" t="s">
        <v>173</v>
      </c>
      <c r="H147" s="137">
        <v>10</v>
      </c>
      <c r="I147" s="138"/>
      <c r="J147" s="137">
        <f>ROUND(I147*H147,2)</f>
        <v>0</v>
      </c>
      <c r="K147" s="139"/>
      <c r="L147" s="32"/>
      <c r="M147" s="140" t="s">
        <v>1</v>
      </c>
      <c r="N147" s="141" t="s">
        <v>38</v>
      </c>
      <c r="P147" s="142">
        <f>O147*H147</f>
        <v>0</v>
      </c>
      <c r="Q147" s="142">
        <v>3.4399999999999999E-3</v>
      </c>
      <c r="R147" s="142">
        <f>Q147*H147</f>
        <v>3.44E-2</v>
      </c>
      <c r="S147" s="142">
        <v>0</v>
      </c>
      <c r="T147" s="143">
        <f>S147*H147</f>
        <v>0</v>
      </c>
      <c r="AR147" s="144" t="s">
        <v>227</v>
      </c>
      <c r="AT147" s="144" t="s">
        <v>140</v>
      </c>
      <c r="AU147" s="144" t="s">
        <v>83</v>
      </c>
      <c r="AY147" s="17" t="s">
        <v>137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81</v>
      </c>
      <c r="BK147" s="145">
        <f>ROUND(I147*H147,2)</f>
        <v>0</v>
      </c>
      <c r="BL147" s="17" t="s">
        <v>227</v>
      </c>
      <c r="BM147" s="144" t="s">
        <v>1179</v>
      </c>
    </row>
    <row r="148" spans="2:65" s="12" customFormat="1">
      <c r="B148" s="146"/>
      <c r="D148" s="147" t="s">
        <v>146</v>
      </c>
      <c r="E148" s="148" t="s">
        <v>1</v>
      </c>
      <c r="F148" s="149" t="s">
        <v>1180</v>
      </c>
      <c r="H148" s="148" t="s">
        <v>1</v>
      </c>
      <c r="I148" s="150"/>
      <c r="L148" s="146"/>
      <c r="M148" s="151"/>
      <c r="T148" s="152"/>
      <c r="AT148" s="148" t="s">
        <v>146</v>
      </c>
      <c r="AU148" s="148" t="s">
        <v>83</v>
      </c>
      <c r="AV148" s="12" t="s">
        <v>81</v>
      </c>
      <c r="AW148" s="12" t="s">
        <v>29</v>
      </c>
      <c r="AX148" s="12" t="s">
        <v>73</v>
      </c>
      <c r="AY148" s="148" t="s">
        <v>137</v>
      </c>
    </row>
    <row r="149" spans="2:65" s="13" customFormat="1">
      <c r="B149" s="153"/>
      <c r="D149" s="147" t="s">
        <v>146</v>
      </c>
      <c r="E149" s="154" t="s">
        <v>1</v>
      </c>
      <c r="F149" s="155" t="s">
        <v>1181</v>
      </c>
      <c r="H149" s="156">
        <v>10</v>
      </c>
      <c r="I149" s="157"/>
      <c r="L149" s="153"/>
      <c r="M149" s="158"/>
      <c r="T149" s="159"/>
      <c r="AT149" s="154" t="s">
        <v>146</v>
      </c>
      <c r="AU149" s="154" t="s">
        <v>83</v>
      </c>
      <c r="AV149" s="13" t="s">
        <v>83</v>
      </c>
      <c r="AW149" s="13" t="s">
        <v>29</v>
      </c>
      <c r="AX149" s="13" t="s">
        <v>73</v>
      </c>
      <c r="AY149" s="154" t="s">
        <v>137</v>
      </c>
    </row>
    <row r="150" spans="2:65" s="14" customFormat="1">
      <c r="B150" s="160"/>
      <c r="D150" s="147" t="s">
        <v>146</v>
      </c>
      <c r="E150" s="161" t="s">
        <v>1</v>
      </c>
      <c r="F150" s="162" t="s">
        <v>149</v>
      </c>
      <c r="H150" s="163">
        <v>10</v>
      </c>
      <c r="I150" s="164"/>
      <c r="L150" s="160"/>
      <c r="M150" s="165"/>
      <c r="T150" s="166"/>
      <c r="AT150" s="161" t="s">
        <v>146</v>
      </c>
      <c r="AU150" s="161" t="s">
        <v>83</v>
      </c>
      <c r="AV150" s="14" t="s">
        <v>144</v>
      </c>
      <c r="AW150" s="14" t="s">
        <v>29</v>
      </c>
      <c r="AX150" s="14" t="s">
        <v>81</v>
      </c>
      <c r="AY150" s="161" t="s">
        <v>137</v>
      </c>
    </row>
    <row r="151" spans="2:65" s="1" customFormat="1" ht="37.9" customHeight="1">
      <c r="B151" s="32"/>
      <c r="C151" s="133" t="s">
        <v>243</v>
      </c>
      <c r="D151" s="133" t="s">
        <v>140</v>
      </c>
      <c r="E151" s="134" t="s">
        <v>1152</v>
      </c>
      <c r="F151" s="135" t="s">
        <v>1153</v>
      </c>
      <c r="G151" s="136" t="s">
        <v>444</v>
      </c>
      <c r="H151" s="137">
        <v>5</v>
      </c>
      <c r="I151" s="138"/>
      <c r="J151" s="137">
        <f>ROUND(I151*H151,2)</f>
        <v>0</v>
      </c>
      <c r="K151" s="139"/>
      <c r="L151" s="32"/>
      <c r="M151" s="140" t="s">
        <v>1</v>
      </c>
      <c r="N151" s="141" t="s">
        <v>38</v>
      </c>
      <c r="P151" s="142">
        <f>O151*H151</f>
        <v>0</v>
      </c>
      <c r="Q151" s="142">
        <v>3.4399999999999999E-3</v>
      </c>
      <c r="R151" s="142">
        <f>Q151*H151</f>
        <v>1.72E-2</v>
      </c>
      <c r="S151" s="142">
        <v>0</v>
      </c>
      <c r="T151" s="143">
        <f>S151*H151</f>
        <v>0</v>
      </c>
      <c r="AR151" s="144" t="s">
        <v>227</v>
      </c>
      <c r="AT151" s="144" t="s">
        <v>140</v>
      </c>
      <c r="AU151" s="144" t="s">
        <v>83</v>
      </c>
      <c r="AY151" s="17" t="s">
        <v>137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81</v>
      </c>
      <c r="BK151" s="145">
        <f>ROUND(I151*H151,2)</f>
        <v>0</v>
      </c>
      <c r="BL151" s="17" t="s">
        <v>227</v>
      </c>
      <c r="BM151" s="144" t="s">
        <v>1182</v>
      </c>
    </row>
    <row r="152" spans="2:65" s="12" customFormat="1">
      <c r="B152" s="146"/>
      <c r="D152" s="147" t="s">
        <v>146</v>
      </c>
      <c r="E152" s="148" t="s">
        <v>1</v>
      </c>
      <c r="F152" s="149" t="s">
        <v>1180</v>
      </c>
      <c r="H152" s="148" t="s">
        <v>1</v>
      </c>
      <c r="I152" s="150"/>
      <c r="L152" s="146"/>
      <c r="M152" s="151"/>
      <c r="T152" s="152"/>
      <c r="AT152" s="148" t="s">
        <v>146</v>
      </c>
      <c r="AU152" s="148" t="s">
        <v>83</v>
      </c>
      <c r="AV152" s="12" t="s">
        <v>81</v>
      </c>
      <c r="AW152" s="12" t="s">
        <v>29</v>
      </c>
      <c r="AX152" s="12" t="s">
        <v>73</v>
      </c>
      <c r="AY152" s="148" t="s">
        <v>137</v>
      </c>
    </row>
    <row r="153" spans="2:65" s="13" customFormat="1">
      <c r="B153" s="153"/>
      <c r="D153" s="147" t="s">
        <v>146</v>
      </c>
      <c r="E153" s="154" t="s">
        <v>1</v>
      </c>
      <c r="F153" s="155" t="s">
        <v>1183</v>
      </c>
      <c r="H153" s="156">
        <v>5</v>
      </c>
      <c r="I153" s="157"/>
      <c r="L153" s="153"/>
      <c r="M153" s="158"/>
      <c r="T153" s="159"/>
      <c r="AT153" s="154" t="s">
        <v>146</v>
      </c>
      <c r="AU153" s="154" t="s">
        <v>83</v>
      </c>
      <c r="AV153" s="13" t="s">
        <v>83</v>
      </c>
      <c r="AW153" s="13" t="s">
        <v>29</v>
      </c>
      <c r="AX153" s="13" t="s">
        <v>73</v>
      </c>
      <c r="AY153" s="154" t="s">
        <v>137</v>
      </c>
    </row>
    <row r="154" spans="2:65" s="14" customFormat="1">
      <c r="B154" s="160"/>
      <c r="D154" s="147" t="s">
        <v>146</v>
      </c>
      <c r="E154" s="161" t="s">
        <v>1</v>
      </c>
      <c r="F154" s="162" t="s">
        <v>149</v>
      </c>
      <c r="H154" s="163">
        <v>5</v>
      </c>
      <c r="I154" s="164"/>
      <c r="L154" s="160"/>
      <c r="M154" s="165"/>
      <c r="T154" s="166"/>
      <c r="AT154" s="161" t="s">
        <v>146</v>
      </c>
      <c r="AU154" s="161" t="s">
        <v>83</v>
      </c>
      <c r="AV154" s="14" t="s">
        <v>144</v>
      </c>
      <c r="AW154" s="14" t="s">
        <v>29</v>
      </c>
      <c r="AX154" s="14" t="s">
        <v>81</v>
      </c>
      <c r="AY154" s="161" t="s">
        <v>137</v>
      </c>
    </row>
    <row r="155" spans="2:65" s="1" customFormat="1" ht="33" customHeight="1">
      <c r="B155" s="32"/>
      <c r="C155" s="133" t="s">
        <v>255</v>
      </c>
      <c r="D155" s="133" t="s">
        <v>140</v>
      </c>
      <c r="E155" s="134" t="s">
        <v>1184</v>
      </c>
      <c r="F155" s="135" t="s">
        <v>1185</v>
      </c>
      <c r="G155" s="136" t="s">
        <v>173</v>
      </c>
      <c r="H155" s="137">
        <v>8</v>
      </c>
      <c r="I155" s="138"/>
      <c r="J155" s="137">
        <f>ROUND(I155*H155,2)</f>
        <v>0</v>
      </c>
      <c r="K155" s="139"/>
      <c r="L155" s="32"/>
      <c r="M155" s="140" t="s">
        <v>1</v>
      </c>
      <c r="N155" s="141" t="s">
        <v>38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227</v>
      </c>
      <c r="AT155" s="144" t="s">
        <v>140</v>
      </c>
      <c r="AU155" s="144" t="s">
        <v>83</v>
      </c>
      <c r="AY155" s="17" t="s">
        <v>137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81</v>
      </c>
      <c r="BK155" s="145">
        <f>ROUND(I155*H155,2)</f>
        <v>0</v>
      </c>
      <c r="BL155" s="17" t="s">
        <v>227</v>
      </c>
      <c r="BM155" s="144" t="s">
        <v>1186</v>
      </c>
    </row>
    <row r="156" spans="2:65" s="12" customFormat="1">
      <c r="B156" s="146"/>
      <c r="D156" s="147" t="s">
        <v>146</v>
      </c>
      <c r="E156" s="148" t="s">
        <v>1</v>
      </c>
      <c r="F156" s="149" t="s">
        <v>1187</v>
      </c>
      <c r="H156" s="148" t="s">
        <v>1</v>
      </c>
      <c r="I156" s="150"/>
      <c r="L156" s="146"/>
      <c r="M156" s="151"/>
      <c r="T156" s="152"/>
      <c r="AT156" s="148" t="s">
        <v>146</v>
      </c>
      <c r="AU156" s="148" t="s">
        <v>83</v>
      </c>
      <c r="AV156" s="12" t="s">
        <v>81</v>
      </c>
      <c r="AW156" s="12" t="s">
        <v>29</v>
      </c>
      <c r="AX156" s="12" t="s">
        <v>73</v>
      </c>
      <c r="AY156" s="148" t="s">
        <v>137</v>
      </c>
    </row>
    <row r="157" spans="2:65" s="13" customFormat="1">
      <c r="B157" s="153"/>
      <c r="D157" s="147" t="s">
        <v>146</v>
      </c>
      <c r="E157" s="154" t="s">
        <v>1</v>
      </c>
      <c r="F157" s="155" t="s">
        <v>1188</v>
      </c>
      <c r="H157" s="156">
        <v>8</v>
      </c>
      <c r="I157" s="157"/>
      <c r="L157" s="153"/>
      <c r="M157" s="158"/>
      <c r="T157" s="159"/>
      <c r="AT157" s="154" t="s">
        <v>146</v>
      </c>
      <c r="AU157" s="154" t="s">
        <v>83</v>
      </c>
      <c r="AV157" s="13" t="s">
        <v>83</v>
      </c>
      <c r="AW157" s="13" t="s">
        <v>29</v>
      </c>
      <c r="AX157" s="13" t="s">
        <v>73</v>
      </c>
      <c r="AY157" s="154" t="s">
        <v>137</v>
      </c>
    </row>
    <row r="158" spans="2:65" s="14" customFormat="1">
      <c r="B158" s="160"/>
      <c r="D158" s="147" t="s">
        <v>146</v>
      </c>
      <c r="E158" s="161" t="s">
        <v>1</v>
      </c>
      <c r="F158" s="162" t="s">
        <v>149</v>
      </c>
      <c r="H158" s="163">
        <v>8</v>
      </c>
      <c r="I158" s="164"/>
      <c r="L158" s="160"/>
      <c r="M158" s="165"/>
      <c r="T158" s="166"/>
      <c r="AT158" s="161" t="s">
        <v>146</v>
      </c>
      <c r="AU158" s="161" t="s">
        <v>83</v>
      </c>
      <c r="AV158" s="14" t="s">
        <v>144</v>
      </c>
      <c r="AW158" s="14" t="s">
        <v>29</v>
      </c>
      <c r="AX158" s="14" t="s">
        <v>81</v>
      </c>
      <c r="AY158" s="161" t="s">
        <v>137</v>
      </c>
    </row>
    <row r="159" spans="2:65" s="1" customFormat="1" ht="33" customHeight="1">
      <c r="B159" s="32"/>
      <c r="C159" s="174" t="s">
        <v>259</v>
      </c>
      <c r="D159" s="174" t="s">
        <v>275</v>
      </c>
      <c r="E159" s="175" t="s">
        <v>1189</v>
      </c>
      <c r="F159" s="176" t="s">
        <v>1190</v>
      </c>
      <c r="G159" s="177" t="s">
        <v>173</v>
      </c>
      <c r="H159" s="178">
        <v>9.6</v>
      </c>
      <c r="I159" s="179"/>
      <c r="J159" s="178">
        <f>ROUND(I159*H159,2)</f>
        <v>0</v>
      </c>
      <c r="K159" s="180"/>
      <c r="L159" s="181"/>
      <c r="M159" s="182" t="s">
        <v>1</v>
      </c>
      <c r="N159" s="183" t="s">
        <v>38</v>
      </c>
      <c r="P159" s="142">
        <f>O159*H159</f>
        <v>0</v>
      </c>
      <c r="Q159" s="142">
        <v>7.9000000000000008E-3</v>
      </c>
      <c r="R159" s="142">
        <f>Q159*H159</f>
        <v>7.5840000000000005E-2</v>
      </c>
      <c r="S159" s="142">
        <v>0</v>
      </c>
      <c r="T159" s="143">
        <f>S159*H159</f>
        <v>0</v>
      </c>
      <c r="AR159" s="144" t="s">
        <v>339</v>
      </c>
      <c r="AT159" s="144" t="s">
        <v>275</v>
      </c>
      <c r="AU159" s="144" t="s">
        <v>83</v>
      </c>
      <c r="AY159" s="17" t="s">
        <v>137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81</v>
      </c>
      <c r="BK159" s="145">
        <f>ROUND(I159*H159,2)</f>
        <v>0</v>
      </c>
      <c r="BL159" s="17" t="s">
        <v>227</v>
      </c>
      <c r="BM159" s="144" t="s">
        <v>1191</v>
      </c>
    </row>
    <row r="160" spans="2:65" s="13" customFormat="1">
      <c r="B160" s="153"/>
      <c r="D160" s="147" t="s">
        <v>146</v>
      </c>
      <c r="F160" s="155" t="s">
        <v>1192</v>
      </c>
      <c r="H160" s="156">
        <v>9.6</v>
      </c>
      <c r="I160" s="157"/>
      <c r="L160" s="153"/>
      <c r="M160" s="158"/>
      <c r="T160" s="159"/>
      <c r="AT160" s="154" t="s">
        <v>146</v>
      </c>
      <c r="AU160" s="154" t="s">
        <v>83</v>
      </c>
      <c r="AV160" s="13" t="s">
        <v>83</v>
      </c>
      <c r="AW160" s="13" t="s">
        <v>4</v>
      </c>
      <c r="AX160" s="13" t="s">
        <v>81</v>
      </c>
      <c r="AY160" s="154" t="s">
        <v>137</v>
      </c>
    </row>
    <row r="161" spans="2:65" s="11" customFormat="1" ht="25.9" customHeight="1">
      <c r="B161" s="121"/>
      <c r="D161" s="122" t="s">
        <v>72</v>
      </c>
      <c r="E161" s="123" t="s">
        <v>1001</v>
      </c>
      <c r="F161" s="123" t="s">
        <v>1002</v>
      </c>
      <c r="I161" s="124"/>
      <c r="J161" s="125">
        <f>BK161</f>
        <v>0</v>
      </c>
      <c r="L161" s="121"/>
      <c r="M161" s="126"/>
      <c r="P161" s="127">
        <f>SUM(P162:P166)</f>
        <v>0</v>
      </c>
      <c r="R161" s="127">
        <f>SUM(R162:R166)</f>
        <v>0</v>
      </c>
      <c r="T161" s="128">
        <f>SUM(T162:T166)</f>
        <v>0</v>
      </c>
      <c r="AR161" s="122" t="s">
        <v>144</v>
      </c>
      <c r="AT161" s="129" t="s">
        <v>72</v>
      </c>
      <c r="AU161" s="129" t="s">
        <v>73</v>
      </c>
      <c r="AY161" s="122" t="s">
        <v>137</v>
      </c>
      <c r="BK161" s="130">
        <f>SUM(BK162:BK166)</f>
        <v>0</v>
      </c>
    </row>
    <row r="162" spans="2:65" s="1" customFormat="1" ht="24.2" customHeight="1">
      <c r="B162" s="32"/>
      <c r="C162" s="133" t="s">
        <v>7</v>
      </c>
      <c r="D162" s="133" t="s">
        <v>140</v>
      </c>
      <c r="E162" s="134" t="s">
        <v>1193</v>
      </c>
      <c r="F162" s="135" t="s">
        <v>1194</v>
      </c>
      <c r="G162" s="136" t="s">
        <v>1195</v>
      </c>
      <c r="H162" s="138"/>
      <c r="I162" s="138"/>
      <c r="J162" s="137">
        <f>ROUND(I162*H162,2)</f>
        <v>0</v>
      </c>
      <c r="K162" s="139"/>
      <c r="L162" s="32"/>
      <c r="M162" s="140" t="s">
        <v>1</v>
      </c>
      <c r="N162" s="141" t="s">
        <v>38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227</v>
      </c>
      <c r="AT162" s="144" t="s">
        <v>140</v>
      </c>
      <c r="AU162" s="144" t="s">
        <v>81</v>
      </c>
      <c r="AY162" s="17" t="s">
        <v>137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81</v>
      </c>
      <c r="BK162" s="145">
        <f>ROUND(I162*H162,2)</f>
        <v>0</v>
      </c>
      <c r="BL162" s="17" t="s">
        <v>227</v>
      </c>
      <c r="BM162" s="144" t="s">
        <v>1196</v>
      </c>
    </row>
    <row r="163" spans="2:65" s="1" customFormat="1" ht="24.2" customHeight="1">
      <c r="B163" s="32"/>
      <c r="C163" s="133" t="s">
        <v>268</v>
      </c>
      <c r="D163" s="133" t="s">
        <v>140</v>
      </c>
      <c r="E163" s="134" t="s">
        <v>1197</v>
      </c>
      <c r="F163" s="135" t="s">
        <v>1198</v>
      </c>
      <c r="G163" s="136" t="s">
        <v>929</v>
      </c>
      <c r="H163" s="137">
        <v>1</v>
      </c>
      <c r="I163" s="138"/>
      <c r="J163" s="137">
        <f>ROUND(I163*H163,2)</f>
        <v>0</v>
      </c>
      <c r="K163" s="139"/>
      <c r="L163" s="32"/>
      <c r="M163" s="140" t="s">
        <v>1</v>
      </c>
      <c r="N163" s="141" t="s">
        <v>38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1005</v>
      </c>
      <c r="AT163" s="144" t="s">
        <v>140</v>
      </c>
      <c r="AU163" s="144" t="s">
        <v>81</v>
      </c>
      <c r="AY163" s="17" t="s">
        <v>137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81</v>
      </c>
      <c r="BK163" s="145">
        <f>ROUND(I163*H163,2)</f>
        <v>0</v>
      </c>
      <c r="BL163" s="17" t="s">
        <v>1005</v>
      </c>
      <c r="BM163" s="144" t="s">
        <v>1006</v>
      </c>
    </row>
    <row r="164" spans="2:65" s="1" customFormat="1" ht="16.5" customHeight="1">
      <c r="B164" s="32"/>
      <c r="C164" s="133" t="s">
        <v>274</v>
      </c>
      <c r="D164" s="133" t="s">
        <v>140</v>
      </c>
      <c r="E164" s="134" t="s">
        <v>1007</v>
      </c>
      <c r="F164" s="135" t="s">
        <v>1008</v>
      </c>
      <c r="G164" s="136" t="s">
        <v>929</v>
      </c>
      <c r="H164" s="137">
        <v>1</v>
      </c>
      <c r="I164" s="138"/>
      <c r="J164" s="137">
        <f>ROUND(I164*H164,2)</f>
        <v>0</v>
      </c>
      <c r="K164" s="139"/>
      <c r="L164" s="32"/>
      <c r="M164" s="140" t="s">
        <v>1</v>
      </c>
      <c r="N164" s="141" t="s">
        <v>38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1005</v>
      </c>
      <c r="AT164" s="144" t="s">
        <v>140</v>
      </c>
      <c r="AU164" s="144" t="s">
        <v>81</v>
      </c>
      <c r="AY164" s="17" t="s">
        <v>137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81</v>
      </c>
      <c r="BK164" s="145">
        <f>ROUND(I164*H164,2)</f>
        <v>0</v>
      </c>
      <c r="BL164" s="17" t="s">
        <v>1005</v>
      </c>
      <c r="BM164" s="144" t="s">
        <v>1009</v>
      </c>
    </row>
    <row r="165" spans="2:65" s="1" customFormat="1" ht="16.5" customHeight="1">
      <c r="B165" s="32"/>
      <c r="C165" s="133" t="s">
        <v>280</v>
      </c>
      <c r="D165" s="133" t="s">
        <v>140</v>
      </c>
      <c r="E165" s="134" t="s">
        <v>1010</v>
      </c>
      <c r="F165" s="135" t="s">
        <v>1011</v>
      </c>
      <c r="G165" s="136" t="s">
        <v>929</v>
      </c>
      <c r="H165" s="137">
        <v>1</v>
      </c>
      <c r="I165" s="138"/>
      <c r="J165" s="137">
        <f>ROUND(I165*H165,2)</f>
        <v>0</v>
      </c>
      <c r="K165" s="139"/>
      <c r="L165" s="32"/>
      <c r="M165" s="140" t="s">
        <v>1</v>
      </c>
      <c r="N165" s="141" t="s">
        <v>38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1005</v>
      </c>
      <c r="AT165" s="144" t="s">
        <v>140</v>
      </c>
      <c r="AU165" s="144" t="s">
        <v>81</v>
      </c>
      <c r="AY165" s="17" t="s">
        <v>137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81</v>
      </c>
      <c r="BK165" s="145">
        <f>ROUND(I165*H165,2)</f>
        <v>0</v>
      </c>
      <c r="BL165" s="17" t="s">
        <v>1005</v>
      </c>
      <c r="BM165" s="144" t="s">
        <v>1136</v>
      </c>
    </row>
    <row r="166" spans="2:65" s="1" customFormat="1" ht="16.5" customHeight="1">
      <c r="B166" s="32"/>
      <c r="C166" s="133" t="s">
        <v>286</v>
      </c>
      <c r="D166" s="133" t="s">
        <v>140</v>
      </c>
      <c r="E166" s="134" t="s">
        <v>1199</v>
      </c>
      <c r="F166" s="135" t="s">
        <v>1200</v>
      </c>
      <c r="G166" s="136" t="s">
        <v>929</v>
      </c>
      <c r="H166" s="137">
        <v>1</v>
      </c>
      <c r="I166" s="138"/>
      <c r="J166" s="137">
        <f>ROUND(I166*H166,2)</f>
        <v>0</v>
      </c>
      <c r="K166" s="139"/>
      <c r="L166" s="32"/>
      <c r="M166" s="187" t="s">
        <v>1</v>
      </c>
      <c r="N166" s="188" t="s">
        <v>38</v>
      </c>
      <c r="O166" s="189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AR166" s="144" t="s">
        <v>1005</v>
      </c>
      <c r="AT166" s="144" t="s">
        <v>140</v>
      </c>
      <c r="AU166" s="144" t="s">
        <v>81</v>
      </c>
      <c r="AY166" s="17" t="s">
        <v>137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81</v>
      </c>
      <c r="BK166" s="145">
        <f>ROUND(I166*H166,2)</f>
        <v>0</v>
      </c>
      <c r="BL166" s="17" t="s">
        <v>1005</v>
      </c>
      <c r="BM166" s="144" t="s">
        <v>1201</v>
      </c>
    </row>
    <row r="167" spans="2:65" s="1" customFormat="1" ht="6.95" customHeight="1"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32"/>
    </row>
  </sheetData>
  <sheetProtection algorithmName="SHA-512" hashValue="A5+arzW3IXa28Tz8ISABG7gwNHKxSuJe1FFFKnpRlP9rGRfC44Of9F642cbu4iAHlMhAc+FCWARHYtqKnwRNmw==" saltValue="dS444gOrnQXvx89hGYE0e35ZGrYnEW43f5zg7vz+uW95WryM8s3uiCe5kFHxhnhCzEYb+Lc7IhEXZZ0aBlsIiw==" spinCount="100000" sheet="1" objects="1" scenarios="1" formatColumns="0" formatRows="0" autoFilter="0"/>
  <autoFilter ref="C121:K16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1202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5" t="s">
        <v>1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ROUND((SUM(BE119:BE124)),  2)</f>
        <v>0</v>
      </c>
      <c r="I33" s="92">
        <v>0.21</v>
      </c>
      <c r="J33" s="91">
        <f>ROUND(((SUM(BE119:BE124))*I33),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ROUND((SUM(BF119:BF124)),  2)</f>
        <v>0</v>
      </c>
      <c r="I34" s="92">
        <v>0.15</v>
      </c>
      <c r="J34" s="91">
        <f>ROUND(((SUM(BF119:BF124))*I34),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ROUND((SUM(BG119:BG124)),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ROUND((SUM(BH119:BH124)),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ROUND((SUM(BI119:BI124)),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2025-05-05 - Elektroinstalace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J119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114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1203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1204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15</v>
      </c>
      <c r="L108" s="32"/>
    </row>
    <row r="109" spans="2:12" s="1" customFormat="1" ht="16.5" customHeight="1">
      <c r="B109" s="32"/>
      <c r="E109" s="236" t="str">
        <f>E7</f>
        <v>Ostrov, Staré nám.46,stavební úpravy 1.NP,kavárna Caffíčko</v>
      </c>
      <c r="F109" s="237"/>
      <c r="G109" s="237"/>
      <c r="H109" s="237"/>
      <c r="L109" s="32"/>
    </row>
    <row r="110" spans="2:12" s="1" customFormat="1" ht="12" customHeight="1">
      <c r="B110" s="32"/>
      <c r="C110" s="27" t="s">
        <v>100</v>
      </c>
      <c r="L110" s="32"/>
    </row>
    <row r="111" spans="2:12" s="1" customFormat="1" ht="16.5" customHeight="1">
      <c r="B111" s="32"/>
      <c r="E111" s="199" t="str">
        <f>E9</f>
        <v>2025-05-05 - Elektroinstalace</v>
      </c>
      <c r="F111" s="238"/>
      <c r="G111" s="238"/>
      <c r="H111" s="238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19</v>
      </c>
      <c r="F113" s="25" t="str">
        <f>F12</f>
        <v xml:space="preserve"> </v>
      </c>
      <c r="I113" s="27" t="s">
        <v>21</v>
      </c>
      <c r="J113" s="52" t="str">
        <f>IF(J12="","",J12)</f>
        <v>26. 5. 2025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23</v>
      </c>
      <c r="F115" s="25" t="str">
        <f>E15</f>
        <v xml:space="preserve"> </v>
      </c>
      <c r="I115" s="27" t="s">
        <v>28</v>
      </c>
      <c r="J115" s="30" t="str">
        <f>E21</f>
        <v xml:space="preserve"> </v>
      </c>
      <c r="L115" s="32"/>
    </row>
    <row r="116" spans="2:65" s="1" customFormat="1" ht="15.2" customHeight="1">
      <c r="B116" s="32"/>
      <c r="C116" s="27" t="s">
        <v>26</v>
      </c>
      <c r="F116" s="25" t="str">
        <f>IF(E18="","",E18)</f>
        <v>Vyplň údaj</v>
      </c>
      <c r="I116" s="27" t="s">
        <v>30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58</v>
      </c>
      <c r="E118" s="114" t="s">
        <v>54</v>
      </c>
      <c r="F118" s="114" t="s">
        <v>55</v>
      </c>
      <c r="G118" s="114" t="s">
        <v>124</v>
      </c>
      <c r="H118" s="114" t="s">
        <v>125</v>
      </c>
      <c r="I118" s="114" t="s">
        <v>126</v>
      </c>
      <c r="J118" s="115" t="s">
        <v>104</v>
      </c>
      <c r="K118" s="116" t="s">
        <v>127</v>
      </c>
      <c r="L118" s="112"/>
      <c r="M118" s="59" t="s">
        <v>1</v>
      </c>
      <c r="N118" s="60" t="s">
        <v>37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72</v>
      </c>
      <c r="AU119" s="17" t="s">
        <v>106</v>
      </c>
      <c r="BK119" s="120">
        <f>BK120</f>
        <v>0</v>
      </c>
    </row>
    <row r="120" spans="2:65" s="11" customFormat="1" ht="25.9" customHeight="1">
      <c r="B120" s="121"/>
      <c r="D120" s="122" t="s">
        <v>72</v>
      </c>
      <c r="E120" s="123" t="s">
        <v>421</v>
      </c>
      <c r="F120" s="123" t="s">
        <v>422</v>
      </c>
      <c r="I120" s="124"/>
      <c r="J120" s="125">
        <f>BK120</f>
        <v>0</v>
      </c>
      <c r="L120" s="121"/>
      <c r="M120" s="126"/>
      <c r="P120" s="127">
        <f>P121+P123</f>
        <v>0</v>
      </c>
      <c r="R120" s="127">
        <f>R121+R123</f>
        <v>0</v>
      </c>
      <c r="T120" s="128">
        <f>T121+T123</f>
        <v>0</v>
      </c>
      <c r="AR120" s="122" t="s">
        <v>83</v>
      </c>
      <c r="AT120" s="129" t="s">
        <v>72</v>
      </c>
      <c r="AU120" s="129" t="s">
        <v>73</v>
      </c>
      <c r="AY120" s="122" t="s">
        <v>137</v>
      </c>
      <c r="BK120" s="130">
        <f>BK121+BK123</f>
        <v>0</v>
      </c>
    </row>
    <row r="121" spans="2:65" s="11" customFormat="1" ht="22.9" customHeight="1">
      <c r="B121" s="121"/>
      <c r="D121" s="122" t="s">
        <v>72</v>
      </c>
      <c r="E121" s="131" t="s">
        <v>1205</v>
      </c>
      <c r="F121" s="131" t="s">
        <v>1206</v>
      </c>
      <c r="I121" s="124"/>
      <c r="J121" s="132">
        <f>BK121</f>
        <v>0</v>
      </c>
      <c r="L121" s="121"/>
      <c r="M121" s="126"/>
      <c r="P121" s="127">
        <f>P122</f>
        <v>0</v>
      </c>
      <c r="R121" s="127">
        <f>R122</f>
        <v>0</v>
      </c>
      <c r="T121" s="128">
        <f>T122</f>
        <v>0</v>
      </c>
      <c r="AR121" s="122" t="s">
        <v>83</v>
      </c>
      <c r="AT121" s="129" t="s">
        <v>72</v>
      </c>
      <c r="AU121" s="129" t="s">
        <v>81</v>
      </c>
      <c r="AY121" s="122" t="s">
        <v>137</v>
      </c>
      <c r="BK121" s="130">
        <f>BK122</f>
        <v>0</v>
      </c>
    </row>
    <row r="122" spans="2:65" s="1" customFormat="1" ht="24.2" customHeight="1">
      <c r="B122" s="32"/>
      <c r="C122" s="133" t="s">
        <v>81</v>
      </c>
      <c r="D122" s="133" t="s">
        <v>140</v>
      </c>
      <c r="E122" s="134" t="s">
        <v>1207</v>
      </c>
      <c r="F122" s="135" t="s">
        <v>1208</v>
      </c>
      <c r="G122" s="136" t="s">
        <v>929</v>
      </c>
      <c r="H122" s="137">
        <v>1</v>
      </c>
      <c r="I122" s="138"/>
      <c r="J122" s="137">
        <f>ROUND(I122*H122,2)</f>
        <v>0</v>
      </c>
      <c r="K122" s="139"/>
      <c r="L122" s="32"/>
      <c r="M122" s="140" t="s">
        <v>1</v>
      </c>
      <c r="N122" s="141" t="s">
        <v>38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227</v>
      </c>
      <c r="AT122" s="144" t="s">
        <v>140</v>
      </c>
      <c r="AU122" s="144" t="s">
        <v>83</v>
      </c>
      <c r="AY122" s="17" t="s">
        <v>137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81</v>
      </c>
      <c r="BK122" s="145">
        <f>ROUND(I122*H122,2)</f>
        <v>0</v>
      </c>
      <c r="BL122" s="17" t="s">
        <v>227</v>
      </c>
      <c r="BM122" s="144" t="s">
        <v>1209</v>
      </c>
    </row>
    <row r="123" spans="2:65" s="11" customFormat="1" ht="22.9" customHeight="1">
      <c r="B123" s="121"/>
      <c r="D123" s="122" t="s">
        <v>72</v>
      </c>
      <c r="E123" s="131" t="s">
        <v>1210</v>
      </c>
      <c r="F123" s="131" t="s">
        <v>1211</v>
      </c>
      <c r="I123" s="124"/>
      <c r="J123" s="132">
        <f>BK123</f>
        <v>0</v>
      </c>
      <c r="L123" s="121"/>
      <c r="M123" s="126"/>
      <c r="P123" s="127">
        <f>P124</f>
        <v>0</v>
      </c>
      <c r="R123" s="127">
        <f>R124</f>
        <v>0</v>
      </c>
      <c r="T123" s="128">
        <f>T124</f>
        <v>0</v>
      </c>
      <c r="AR123" s="122" t="s">
        <v>83</v>
      </c>
      <c r="AT123" s="129" t="s">
        <v>72</v>
      </c>
      <c r="AU123" s="129" t="s">
        <v>81</v>
      </c>
      <c r="AY123" s="122" t="s">
        <v>137</v>
      </c>
      <c r="BK123" s="130">
        <f>BK124</f>
        <v>0</v>
      </c>
    </row>
    <row r="124" spans="2:65" s="1" customFormat="1" ht="24.2" customHeight="1">
      <c r="B124" s="32"/>
      <c r="C124" s="133" t="s">
        <v>83</v>
      </c>
      <c r="D124" s="133" t="s">
        <v>140</v>
      </c>
      <c r="E124" s="134" t="s">
        <v>1212</v>
      </c>
      <c r="F124" s="135" t="s">
        <v>1213</v>
      </c>
      <c r="G124" s="136" t="s">
        <v>929</v>
      </c>
      <c r="H124" s="137">
        <v>1</v>
      </c>
      <c r="I124" s="138"/>
      <c r="J124" s="137">
        <f>ROUND(I124*H124,2)</f>
        <v>0</v>
      </c>
      <c r="K124" s="139"/>
      <c r="L124" s="32"/>
      <c r="M124" s="187" t="s">
        <v>1</v>
      </c>
      <c r="N124" s="188" t="s">
        <v>38</v>
      </c>
      <c r="O124" s="189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144" t="s">
        <v>227</v>
      </c>
      <c r="AT124" s="144" t="s">
        <v>140</v>
      </c>
      <c r="AU124" s="144" t="s">
        <v>83</v>
      </c>
      <c r="AY124" s="17" t="s">
        <v>137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81</v>
      </c>
      <c r="BK124" s="145">
        <f>ROUND(I124*H124,2)</f>
        <v>0</v>
      </c>
      <c r="BL124" s="17" t="s">
        <v>227</v>
      </c>
      <c r="BM124" s="144" t="s">
        <v>1214</v>
      </c>
    </row>
    <row r="125" spans="2:65" s="1" customFormat="1" ht="6.95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32"/>
    </row>
  </sheetData>
  <sheetProtection algorithmName="SHA-512" hashValue="j0C7qaBEExqR0OG3eaD/HAnGpJpvXuMzT14jgCElqW8FU4Fa7MszIlSJqA/DILnvbMf2cWJOPtTHlWVcpHI7IA==" saltValue="pfjodtWT4m3RKHYcTYgZnbJVFouWVIlBqVWWHe1WX2bf1G3WVOKdF0RVwpu4rnP69HrImiyelap4S2OyP+07VA==" spinCount="100000" sheet="1" objects="1" scenarios="1" formatColumns="0" formatRows="0" autoFilter="0"/>
  <autoFilter ref="C118:K124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6" t="str">
        <f>'Rekapitulace stavby'!K6</f>
        <v>Ostrov, Staré nám.46,stavební úpravy 1.NP,kavárna Caffíčko</v>
      </c>
      <c r="F7" s="237"/>
      <c r="G7" s="237"/>
      <c r="H7" s="237"/>
      <c r="L7" s="20"/>
    </row>
    <row r="8" spans="2:46" s="1" customFormat="1" ht="12" customHeight="1">
      <c r="B8" s="32"/>
      <c r="D8" s="27" t="s">
        <v>100</v>
      </c>
      <c r="L8" s="32"/>
    </row>
    <row r="9" spans="2:46" s="1" customFormat="1" ht="16.5" customHeight="1">
      <c r="B9" s="32"/>
      <c r="E9" s="199" t="s">
        <v>1215</v>
      </c>
      <c r="F9" s="238"/>
      <c r="G9" s="238"/>
      <c r="H9" s="238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26. 5. 2025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9" t="str">
        <f>'Rekapitulace stavby'!E14</f>
        <v>Vyplň údaj</v>
      </c>
      <c r="F18" s="221"/>
      <c r="G18" s="221"/>
      <c r="H18" s="221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25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5" t="s">
        <v>1</v>
      </c>
      <c r="F27" s="225"/>
      <c r="G27" s="225"/>
      <c r="H27" s="225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ROUND((SUM(BE120:BE127)),  2)</f>
        <v>0</v>
      </c>
      <c r="I33" s="92">
        <v>0.21</v>
      </c>
      <c r="J33" s="91">
        <f>ROUND(((SUM(BE120:BE127))*I33),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ROUND((SUM(BF120:BF127)),  2)</f>
        <v>0</v>
      </c>
      <c r="I34" s="92">
        <v>0.15</v>
      </c>
      <c r="J34" s="91">
        <f>ROUND(((SUM(BF120:BF127))*I34),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ROUND((SUM(BG120:BG127)),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ROUND((SUM(BH120:BH127)),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ROUND((SUM(BI120:BI127)),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6" t="str">
        <f>E7</f>
        <v>Ostrov, Staré nám.46,stavební úpravy 1.NP,kavárna Caffíčko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100</v>
      </c>
      <c r="L86" s="32"/>
    </row>
    <row r="87" spans="2:47" s="1" customFormat="1" ht="16.5" customHeight="1">
      <c r="B87" s="32"/>
      <c r="E87" s="199" t="str">
        <f>E9</f>
        <v>2025-05-09 - Vedlejší rozpočtové náklady</v>
      </c>
      <c r="F87" s="238"/>
      <c r="G87" s="238"/>
      <c r="H87" s="23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26. 5. 2025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103</v>
      </c>
      <c r="D94" s="93"/>
      <c r="E94" s="93"/>
      <c r="F94" s="93"/>
      <c r="G94" s="93"/>
      <c r="H94" s="93"/>
      <c r="I94" s="93"/>
      <c r="J94" s="102" t="s">
        <v>104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105</v>
      </c>
      <c r="J96" s="66">
        <f>J120</f>
        <v>0</v>
      </c>
      <c r="L96" s="32"/>
      <c r="AU96" s="17" t="s">
        <v>106</v>
      </c>
    </row>
    <row r="97" spans="2:12" s="8" customFormat="1" ht="24.95" customHeight="1">
      <c r="B97" s="104"/>
      <c r="D97" s="105" t="s">
        <v>1216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1217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1218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12" s="9" customFormat="1" ht="19.899999999999999" customHeight="1">
      <c r="B100" s="108"/>
      <c r="D100" s="109" t="s">
        <v>1219</v>
      </c>
      <c r="E100" s="110"/>
      <c r="F100" s="110"/>
      <c r="G100" s="110"/>
      <c r="H100" s="110"/>
      <c r="I100" s="110"/>
      <c r="J100" s="111">
        <f>J126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122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15</v>
      </c>
      <c r="L109" s="32"/>
    </row>
    <row r="110" spans="2:12" s="1" customFormat="1" ht="16.5" customHeight="1">
      <c r="B110" s="32"/>
      <c r="E110" s="236" t="str">
        <f>E7</f>
        <v>Ostrov, Staré nám.46,stavební úpravy 1.NP,kavárna Caffíčko</v>
      </c>
      <c r="F110" s="237"/>
      <c r="G110" s="237"/>
      <c r="H110" s="237"/>
      <c r="L110" s="32"/>
    </row>
    <row r="111" spans="2:12" s="1" customFormat="1" ht="12" customHeight="1">
      <c r="B111" s="32"/>
      <c r="C111" s="27" t="s">
        <v>100</v>
      </c>
      <c r="L111" s="32"/>
    </row>
    <row r="112" spans="2:12" s="1" customFormat="1" ht="16.5" customHeight="1">
      <c r="B112" s="32"/>
      <c r="E112" s="199" t="str">
        <f>E9</f>
        <v>2025-05-09 - Vedlejší rozpočtové náklady</v>
      </c>
      <c r="F112" s="238"/>
      <c r="G112" s="238"/>
      <c r="H112" s="238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19</v>
      </c>
      <c r="F114" s="25" t="str">
        <f>F12</f>
        <v xml:space="preserve"> </v>
      </c>
      <c r="I114" s="27" t="s">
        <v>21</v>
      </c>
      <c r="J114" s="52" t="str">
        <f>IF(J12="","",J12)</f>
        <v>26. 5. 2025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23</v>
      </c>
      <c r="F116" s="25" t="str">
        <f>E15</f>
        <v xml:space="preserve"> </v>
      </c>
      <c r="I116" s="27" t="s">
        <v>28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26</v>
      </c>
      <c r="F117" s="25" t="str">
        <f>IF(E18="","",E18)</f>
        <v>Vyplň údaj</v>
      </c>
      <c r="I117" s="27" t="s">
        <v>30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123</v>
      </c>
      <c r="D119" s="114" t="s">
        <v>58</v>
      </c>
      <c r="E119" s="114" t="s">
        <v>54</v>
      </c>
      <c r="F119" s="114" t="s">
        <v>55</v>
      </c>
      <c r="G119" s="114" t="s">
        <v>124</v>
      </c>
      <c r="H119" s="114" t="s">
        <v>125</v>
      </c>
      <c r="I119" s="114" t="s">
        <v>126</v>
      </c>
      <c r="J119" s="115" t="s">
        <v>104</v>
      </c>
      <c r="K119" s="116" t="s">
        <v>127</v>
      </c>
      <c r="L119" s="112"/>
      <c r="M119" s="59" t="s">
        <v>1</v>
      </c>
      <c r="N119" s="60" t="s">
        <v>37</v>
      </c>
      <c r="O119" s="60" t="s">
        <v>128</v>
      </c>
      <c r="P119" s="60" t="s">
        <v>129</v>
      </c>
      <c r="Q119" s="60" t="s">
        <v>130</v>
      </c>
      <c r="R119" s="60" t="s">
        <v>131</v>
      </c>
      <c r="S119" s="60" t="s">
        <v>132</v>
      </c>
      <c r="T119" s="61" t="s">
        <v>133</v>
      </c>
    </row>
    <row r="120" spans="2:65" s="1" customFormat="1" ht="22.9" customHeight="1">
      <c r="B120" s="32"/>
      <c r="C120" s="64" t="s">
        <v>134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7" t="s">
        <v>72</v>
      </c>
      <c r="AU120" s="17" t="s">
        <v>106</v>
      </c>
      <c r="BK120" s="120">
        <f>BK121</f>
        <v>0</v>
      </c>
    </row>
    <row r="121" spans="2:65" s="11" customFormat="1" ht="25.9" customHeight="1">
      <c r="B121" s="121"/>
      <c r="D121" s="122" t="s">
        <v>72</v>
      </c>
      <c r="E121" s="123" t="s">
        <v>1220</v>
      </c>
      <c r="F121" s="123" t="s">
        <v>97</v>
      </c>
      <c r="I121" s="124"/>
      <c r="J121" s="125">
        <f>BK121</f>
        <v>0</v>
      </c>
      <c r="L121" s="121"/>
      <c r="M121" s="126"/>
      <c r="P121" s="127">
        <f>P122+P124+P126</f>
        <v>0</v>
      </c>
      <c r="R121" s="127">
        <f>R122+R124+R126</f>
        <v>0</v>
      </c>
      <c r="T121" s="128">
        <f>T122+T124+T126</f>
        <v>0</v>
      </c>
      <c r="AR121" s="122" t="s">
        <v>170</v>
      </c>
      <c r="AT121" s="129" t="s">
        <v>72</v>
      </c>
      <c r="AU121" s="129" t="s">
        <v>73</v>
      </c>
      <c r="AY121" s="122" t="s">
        <v>137</v>
      </c>
      <c r="BK121" s="130">
        <f>BK122+BK124+BK126</f>
        <v>0</v>
      </c>
    </row>
    <row r="122" spans="2:65" s="11" customFormat="1" ht="22.9" customHeight="1">
      <c r="B122" s="121"/>
      <c r="D122" s="122" t="s">
        <v>72</v>
      </c>
      <c r="E122" s="131" t="s">
        <v>1221</v>
      </c>
      <c r="F122" s="131" t="s">
        <v>1222</v>
      </c>
      <c r="I122" s="124"/>
      <c r="J122" s="132">
        <f>BK122</f>
        <v>0</v>
      </c>
      <c r="L122" s="121"/>
      <c r="M122" s="126"/>
      <c r="P122" s="127">
        <f>P123</f>
        <v>0</v>
      </c>
      <c r="R122" s="127">
        <f>R123</f>
        <v>0</v>
      </c>
      <c r="T122" s="128">
        <f>T123</f>
        <v>0</v>
      </c>
      <c r="AR122" s="122" t="s">
        <v>170</v>
      </c>
      <c r="AT122" s="129" t="s">
        <v>72</v>
      </c>
      <c r="AU122" s="129" t="s">
        <v>81</v>
      </c>
      <c r="AY122" s="122" t="s">
        <v>137</v>
      </c>
      <c r="BK122" s="130">
        <f>BK123</f>
        <v>0</v>
      </c>
    </row>
    <row r="123" spans="2:65" s="1" customFormat="1" ht="33" customHeight="1">
      <c r="B123" s="32"/>
      <c r="C123" s="133" t="s">
        <v>81</v>
      </c>
      <c r="D123" s="133" t="s">
        <v>140</v>
      </c>
      <c r="E123" s="134" t="s">
        <v>1223</v>
      </c>
      <c r="F123" s="135" t="s">
        <v>1224</v>
      </c>
      <c r="G123" s="136" t="s">
        <v>929</v>
      </c>
      <c r="H123" s="137">
        <v>1</v>
      </c>
      <c r="I123" s="138"/>
      <c r="J123" s="137">
        <f>ROUND(I123*H123,2)</f>
        <v>0</v>
      </c>
      <c r="K123" s="139"/>
      <c r="L123" s="32"/>
      <c r="M123" s="140" t="s">
        <v>1</v>
      </c>
      <c r="N123" s="141" t="s">
        <v>38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1225</v>
      </c>
      <c r="AT123" s="144" t="s">
        <v>140</v>
      </c>
      <c r="AU123" s="144" t="s">
        <v>83</v>
      </c>
      <c r="AY123" s="17" t="s">
        <v>137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81</v>
      </c>
      <c r="BK123" s="145">
        <f>ROUND(I123*H123,2)</f>
        <v>0</v>
      </c>
      <c r="BL123" s="17" t="s">
        <v>1225</v>
      </c>
      <c r="BM123" s="144" t="s">
        <v>1226</v>
      </c>
    </row>
    <row r="124" spans="2:65" s="11" customFormat="1" ht="22.9" customHeight="1">
      <c r="B124" s="121"/>
      <c r="D124" s="122" t="s">
        <v>72</v>
      </c>
      <c r="E124" s="131" t="s">
        <v>1227</v>
      </c>
      <c r="F124" s="131" t="s">
        <v>1228</v>
      </c>
      <c r="I124" s="124"/>
      <c r="J124" s="132">
        <f>BK124</f>
        <v>0</v>
      </c>
      <c r="L124" s="121"/>
      <c r="M124" s="126"/>
      <c r="P124" s="127">
        <f>P125</f>
        <v>0</v>
      </c>
      <c r="R124" s="127">
        <f>R125</f>
        <v>0</v>
      </c>
      <c r="T124" s="128">
        <f>T125</f>
        <v>0</v>
      </c>
      <c r="AR124" s="122" t="s">
        <v>170</v>
      </c>
      <c r="AT124" s="129" t="s">
        <v>72</v>
      </c>
      <c r="AU124" s="129" t="s">
        <v>81</v>
      </c>
      <c r="AY124" s="122" t="s">
        <v>137</v>
      </c>
      <c r="BK124" s="130">
        <f>BK125</f>
        <v>0</v>
      </c>
    </row>
    <row r="125" spans="2:65" s="1" customFormat="1" ht="16.5" customHeight="1">
      <c r="B125" s="32"/>
      <c r="C125" s="133" t="s">
        <v>83</v>
      </c>
      <c r="D125" s="133" t="s">
        <v>140</v>
      </c>
      <c r="E125" s="134" t="s">
        <v>1229</v>
      </c>
      <c r="F125" s="135" t="s">
        <v>1228</v>
      </c>
      <c r="G125" s="136" t="s">
        <v>929</v>
      </c>
      <c r="H125" s="137">
        <v>1</v>
      </c>
      <c r="I125" s="138"/>
      <c r="J125" s="137">
        <f>ROUND(I125*H125,2)</f>
        <v>0</v>
      </c>
      <c r="K125" s="139"/>
      <c r="L125" s="32"/>
      <c r="M125" s="140" t="s">
        <v>1</v>
      </c>
      <c r="N125" s="141" t="s">
        <v>38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1225</v>
      </c>
      <c r="AT125" s="144" t="s">
        <v>140</v>
      </c>
      <c r="AU125" s="144" t="s">
        <v>83</v>
      </c>
      <c r="AY125" s="17" t="s">
        <v>137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81</v>
      </c>
      <c r="BK125" s="145">
        <f>ROUND(I125*H125,2)</f>
        <v>0</v>
      </c>
      <c r="BL125" s="17" t="s">
        <v>1225</v>
      </c>
      <c r="BM125" s="144" t="s">
        <v>1230</v>
      </c>
    </row>
    <row r="126" spans="2:65" s="11" customFormat="1" ht="22.9" customHeight="1">
      <c r="B126" s="121"/>
      <c r="D126" s="122" t="s">
        <v>72</v>
      </c>
      <c r="E126" s="131" t="s">
        <v>1231</v>
      </c>
      <c r="F126" s="131" t="s">
        <v>1232</v>
      </c>
      <c r="I126" s="124"/>
      <c r="J126" s="132">
        <f>BK126</f>
        <v>0</v>
      </c>
      <c r="L126" s="121"/>
      <c r="M126" s="126"/>
      <c r="P126" s="127">
        <f>P127</f>
        <v>0</v>
      </c>
      <c r="R126" s="127">
        <f>R127</f>
        <v>0</v>
      </c>
      <c r="T126" s="128">
        <f>T127</f>
        <v>0</v>
      </c>
      <c r="AR126" s="122" t="s">
        <v>170</v>
      </c>
      <c r="AT126" s="129" t="s">
        <v>72</v>
      </c>
      <c r="AU126" s="129" t="s">
        <v>81</v>
      </c>
      <c r="AY126" s="122" t="s">
        <v>137</v>
      </c>
      <c r="BK126" s="130">
        <f>BK127</f>
        <v>0</v>
      </c>
    </row>
    <row r="127" spans="2:65" s="1" customFormat="1" ht="16.5" customHeight="1">
      <c r="B127" s="32"/>
      <c r="C127" s="133" t="s">
        <v>138</v>
      </c>
      <c r="D127" s="133" t="s">
        <v>140</v>
      </c>
      <c r="E127" s="134" t="s">
        <v>1233</v>
      </c>
      <c r="F127" s="135" t="s">
        <v>1232</v>
      </c>
      <c r="G127" s="136" t="s">
        <v>929</v>
      </c>
      <c r="H127" s="137">
        <v>1</v>
      </c>
      <c r="I127" s="138"/>
      <c r="J127" s="137">
        <f>ROUND(I127*H127,2)</f>
        <v>0</v>
      </c>
      <c r="K127" s="139"/>
      <c r="L127" s="32"/>
      <c r="M127" s="187" t="s">
        <v>1</v>
      </c>
      <c r="N127" s="188" t="s">
        <v>38</v>
      </c>
      <c r="O127" s="189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AR127" s="144" t="s">
        <v>1225</v>
      </c>
      <c r="AT127" s="144" t="s">
        <v>140</v>
      </c>
      <c r="AU127" s="144" t="s">
        <v>83</v>
      </c>
      <c r="AY127" s="17" t="s">
        <v>137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81</v>
      </c>
      <c r="BK127" s="145">
        <f>ROUND(I127*H127,2)</f>
        <v>0</v>
      </c>
      <c r="BL127" s="17" t="s">
        <v>1225</v>
      </c>
      <c r="BM127" s="144" t="s">
        <v>1234</v>
      </c>
    </row>
    <row r="128" spans="2:65" s="1" customFormat="1" ht="6.95" customHeight="1"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2"/>
    </row>
  </sheetData>
  <sheetProtection algorithmName="SHA-512" hashValue="CDiPolwAuEkNmRzA8TSCvudUZOjykPzDtymTLBeeM+MZyjFX7hhyWu4R60dG8F/EviXy1U11YuP50rXPBHCIlA==" saltValue="T0fNq8LG+Dq+HldoZpwLIC52T42/txWOjbTfup3k8h/tf7hAC8pNdVG2yW5ymI8VxiCg/xgfnCKb6dEZS4Xoew==" spinCount="100000" sheet="1" objects="1" scenarios="1" formatColumns="0" formatRows="0" autoFilter="0"/>
  <autoFilter ref="C119:K127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H11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1235</v>
      </c>
      <c r="H4" s="20"/>
    </row>
    <row r="5" spans="2:8" ht="12" customHeight="1">
      <c r="B5" s="20"/>
      <c r="C5" s="24" t="s">
        <v>12</v>
      </c>
      <c r="D5" s="225" t="s">
        <v>13</v>
      </c>
      <c r="E5" s="240"/>
      <c r="F5" s="240"/>
      <c r="H5" s="20"/>
    </row>
    <row r="6" spans="2:8" ht="36.950000000000003" customHeight="1">
      <c r="B6" s="20"/>
      <c r="C6" s="26" t="s">
        <v>15</v>
      </c>
      <c r="D6" s="222" t="s">
        <v>16</v>
      </c>
      <c r="E6" s="240"/>
      <c r="F6" s="240"/>
      <c r="H6" s="20"/>
    </row>
    <row r="7" spans="2:8" ht="16.5" customHeight="1">
      <c r="B7" s="20"/>
      <c r="C7" s="27" t="s">
        <v>21</v>
      </c>
      <c r="D7" s="52" t="str">
        <f>'Rekapitulace stavby'!AN8</f>
        <v>26. 5. 2025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2"/>
      <c r="C9" s="113" t="s">
        <v>54</v>
      </c>
      <c r="D9" s="114" t="s">
        <v>55</v>
      </c>
      <c r="E9" s="114" t="s">
        <v>124</v>
      </c>
      <c r="F9" s="115" t="s">
        <v>1236</v>
      </c>
      <c r="H9" s="112"/>
    </row>
    <row r="10" spans="2:8" s="1" customFormat="1" ht="26.45" customHeight="1">
      <c r="B10" s="32"/>
      <c r="C10" s="192" t="s">
        <v>1237</v>
      </c>
      <c r="D10" s="192" t="s">
        <v>85</v>
      </c>
      <c r="H10" s="32"/>
    </row>
    <row r="11" spans="2:8" s="1" customFormat="1" ht="16.899999999999999" customHeight="1">
      <c r="B11" s="32"/>
      <c r="C11" s="193" t="s">
        <v>1238</v>
      </c>
      <c r="D11" s="194" t="s">
        <v>1239</v>
      </c>
      <c r="E11" s="195" t="s">
        <v>152</v>
      </c>
      <c r="F11" s="196">
        <v>47.91</v>
      </c>
      <c r="H11" s="32"/>
    </row>
    <row r="12" spans="2:8" s="1" customFormat="1" ht="16.899999999999999" customHeight="1">
      <c r="B12" s="32"/>
      <c r="C12" s="197" t="s">
        <v>1</v>
      </c>
      <c r="D12" s="197" t="s">
        <v>1240</v>
      </c>
      <c r="E12" s="17" t="s">
        <v>1</v>
      </c>
      <c r="F12" s="198">
        <v>0</v>
      </c>
      <c r="H12" s="32"/>
    </row>
    <row r="13" spans="2:8" s="1" customFormat="1" ht="16.899999999999999" customHeight="1">
      <c r="B13" s="32"/>
      <c r="C13" s="197" t="s">
        <v>1</v>
      </c>
      <c r="D13" s="197" t="s">
        <v>1241</v>
      </c>
      <c r="E13" s="17" t="s">
        <v>1</v>
      </c>
      <c r="F13" s="198">
        <v>28.3</v>
      </c>
      <c r="H13" s="32"/>
    </row>
    <row r="14" spans="2:8" s="1" customFormat="1" ht="16.899999999999999" customHeight="1">
      <c r="B14" s="32"/>
      <c r="C14" s="197" t="s">
        <v>1</v>
      </c>
      <c r="D14" s="197" t="s">
        <v>1242</v>
      </c>
      <c r="E14" s="17" t="s">
        <v>1</v>
      </c>
      <c r="F14" s="198">
        <v>19.61</v>
      </c>
      <c r="H14" s="32"/>
    </row>
    <row r="15" spans="2:8" s="1" customFormat="1" ht="16.899999999999999" customHeight="1">
      <c r="B15" s="32"/>
      <c r="C15" s="197" t="s">
        <v>1238</v>
      </c>
      <c r="D15" s="197" t="s">
        <v>233</v>
      </c>
      <c r="E15" s="17" t="s">
        <v>1</v>
      </c>
      <c r="F15" s="198">
        <v>47.91</v>
      </c>
      <c r="H15" s="32"/>
    </row>
    <row r="16" spans="2:8" s="1" customFormat="1" ht="16.899999999999999" customHeight="1">
      <c r="B16" s="32"/>
      <c r="C16" s="193" t="s">
        <v>1243</v>
      </c>
      <c r="D16" s="194" t="s">
        <v>1244</v>
      </c>
      <c r="E16" s="195" t="s">
        <v>152</v>
      </c>
      <c r="F16" s="196">
        <v>4.63</v>
      </c>
      <c r="H16" s="32"/>
    </row>
    <row r="17" spans="2:8" s="1" customFormat="1" ht="16.899999999999999" customHeight="1">
      <c r="B17" s="32"/>
      <c r="C17" s="197" t="s">
        <v>1</v>
      </c>
      <c r="D17" s="197" t="s">
        <v>1245</v>
      </c>
      <c r="E17" s="17" t="s">
        <v>1</v>
      </c>
      <c r="F17" s="198">
        <v>0</v>
      </c>
      <c r="H17" s="32"/>
    </row>
    <row r="18" spans="2:8" s="1" customFormat="1" ht="16.899999999999999" customHeight="1">
      <c r="B18" s="32"/>
      <c r="C18" s="197" t="s">
        <v>1</v>
      </c>
      <c r="D18" s="197" t="s">
        <v>1246</v>
      </c>
      <c r="E18" s="17" t="s">
        <v>1</v>
      </c>
      <c r="F18" s="198">
        <v>4.63</v>
      </c>
      <c r="H18" s="32"/>
    </row>
    <row r="19" spans="2:8" s="1" customFormat="1" ht="16.899999999999999" customHeight="1">
      <c r="B19" s="32"/>
      <c r="C19" s="197" t="s">
        <v>1</v>
      </c>
      <c r="D19" s="197" t="s">
        <v>1</v>
      </c>
      <c r="E19" s="17" t="s">
        <v>1</v>
      </c>
      <c r="F19" s="198">
        <v>0</v>
      </c>
      <c r="H19" s="32"/>
    </row>
    <row r="20" spans="2:8" s="1" customFormat="1" ht="16.899999999999999" customHeight="1">
      <c r="B20" s="32"/>
      <c r="C20" s="197" t="s">
        <v>1</v>
      </c>
      <c r="D20" s="197" t="s">
        <v>1</v>
      </c>
      <c r="E20" s="17" t="s">
        <v>1</v>
      </c>
      <c r="F20" s="198">
        <v>0</v>
      </c>
      <c r="H20" s="32"/>
    </row>
    <row r="21" spans="2:8" s="1" customFormat="1" ht="16.899999999999999" customHeight="1">
      <c r="B21" s="32"/>
      <c r="C21" s="197" t="s">
        <v>1</v>
      </c>
      <c r="D21" s="197" t="s">
        <v>1</v>
      </c>
      <c r="E21" s="17" t="s">
        <v>1</v>
      </c>
      <c r="F21" s="198">
        <v>0</v>
      </c>
      <c r="H21" s="32"/>
    </row>
    <row r="22" spans="2:8" s="1" customFormat="1" ht="16.899999999999999" customHeight="1">
      <c r="B22" s="32"/>
      <c r="C22" s="197" t="s">
        <v>1</v>
      </c>
      <c r="D22" s="197" t="s">
        <v>1</v>
      </c>
      <c r="E22" s="17" t="s">
        <v>1</v>
      </c>
      <c r="F22" s="198">
        <v>0</v>
      </c>
      <c r="H22" s="32"/>
    </row>
    <row r="23" spans="2:8" s="1" customFormat="1" ht="16.899999999999999" customHeight="1">
      <c r="B23" s="32"/>
      <c r="C23" s="197" t="s">
        <v>1</v>
      </c>
      <c r="D23" s="197" t="s">
        <v>1</v>
      </c>
      <c r="E23" s="17" t="s">
        <v>1</v>
      </c>
      <c r="F23" s="198">
        <v>0</v>
      </c>
      <c r="H23" s="32"/>
    </row>
    <row r="24" spans="2:8" s="1" customFormat="1" ht="16.899999999999999" customHeight="1">
      <c r="B24" s="32"/>
      <c r="C24" s="197" t="s">
        <v>1243</v>
      </c>
      <c r="D24" s="197" t="s">
        <v>149</v>
      </c>
      <c r="E24" s="17" t="s">
        <v>1</v>
      </c>
      <c r="F24" s="198">
        <v>4.63</v>
      </c>
      <c r="H24" s="32"/>
    </row>
    <row r="25" spans="2:8" s="1" customFormat="1" ht="16.899999999999999" customHeight="1">
      <c r="B25" s="32"/>
      <c r="C25" s="193" t="s">
        <v>1247</v>
      </c>
      <c r="D25" s="194" t="s">
        <v>1248</v>
      </c>
      <c r="E25" s="195" t="s">
        <v>152</v>
      </c>
      <c r="F25" s="196">
        <v>164.95</v>
      </c>
      <c r="H25" s="32"/>
    </row>
    <row r="26" spans="2:8" s="1" customFormat="1" ht="16.899999999999999" customHeight="1">
      <c r="B26" s="32"/>
      <c r="C26" s="197" t="s">
        <v>1</v>
      </c>
      <c r="D26" s="197" t="s">
        <v>1249</v>
      </c>
      <c r="E26" s="17" t="s">
        <v>1</v>
      </c>
      <c r="F26" s="198">
        <v>0</v>
      </c>
      <c r="H26" s="32"/>
    </row>
    <row r="27" spans="2:8" s="1" customFormat="1" ht="16.899999999999999" customHeight="1">
      <c r="B27" s="32"/>
      <c r="C27" s="197" t="s">
        <v>1</v>
      </c>
      <c r="D27" s="197" t="s">
        <v>1250</v>
      </c>
      <c r="E27" s="17" t="s">
        <v>1</v>
      </c>
      <c r="F27" s="198">
        <v>164.95</v>
      </c>
      <c r="H27" s="32"/>
    </row>
    <row r="28" spans="2:8" s="1" customFormat="1" ht="16.899999999999999" customHeight="1">
      <c r="B28" s="32"/>
      <c r="C28" s="197" t="s">
        <v>1247</v>
      </c>
      <c r="D28" s="197" t="s">
        <v>233</v>
      </c>
      <c r="E28" s="17" t="s">
        <v>1</v>
      </c>
      <c r="F28" s="198">
        <v>164.95</v>
      </c>
      <c r="H28" s="32"/>
    </row>
    <row r="29" spans="2:8" s="1" customFormat="1" ht="16.899999999999999" customHeight="1">
      <c r="B29" s="32"/>
      <c r="C29" s="193" t="s">
        <v>1251</v>
      </c>
      <c r="D29" s="194" t="s">
        <v>1252</v>
      </c>
      <c r="E29" s="195" t="s">
        <v>152</v>
      </c>
      <c r="F29" s="196">
        <v>41.83</v>
      </c>
      <c r="H29" s="32"/>
    </row>
    <row r="30" spans="2:8" s="1" customFormat="1" ht="16.899999999999999" customHeight="1">
      <c r="B30" s="32"/>
      <c r="C30" s="197" t="s">
        <v>1</v>
      </c>
      <c r="D30" s="197" t="s">
        <v>1253</v>
      </c>
      <c r="E30" s="17" t="s">
        <v>1</v>
      </c>
      <c r="F30" s="198">
        <v>0</v>
      </c>
      <c r="H30" s="32"/>
    </row>
    <row r="31" spans="2:8" s="1" customFormat="1" ht="16.899999999999999" customHeight="1">
      <c r="B31" s="32"/>
      <c r="C31" s="197" t="s">
        <v>1</v>
      </c>
      <c r="D31" s="197" t="s">
        <v>1254</v>
      </c>
      <c r="E31" s="17" t="s">
        <v>1</v>
      </c>
      <c r="F31" s="198">
        <v>41.83</v>
      </c>
      <c r="H31" s="32"/>
    </row>
    <row r="32" spans="2:8" s="1" customFormat="1" ht="16.899999999999999" customHeight="1">
      <c r="B32" s="32"/>
      <c r="C32" s="197" t="s">
        <v>1251</v>
      </c>
      <c r="D32" s="197" t="s">
        <v>149</v>
      </c>
      <c r="E32" s="17" t="s">
        <v>1</v>
      </c>
      <c r="F32" s="198">
        <v>41.83</v>
      </c>
      <c r="H32" s="32"/>
    </row>
    <row r="33" spans="2:8" s="1" customFormat="1" ht="16.899999999999999" customHeight="1">
      <c r="B33" s="32"/>
      <c r="C33" s="193" t="s">
        <v>1255</v>
      </c>
      <c r="D33" s="194" t="s">
        <v>1256</v>
      </c>
      <c r="E33" s="195" t="s">
        <v>173</v>
      </c>
      <c r="F33" s="196">
        <v>22.8</v>
      </c>
      <c r="H33" s="32"/>
    </row>
    <row r="34" spans="2:8" s="1" customFormat="1" ht="16.899999999999999" customHeight="1">
      <c r="B34" s="32"/>
      <c r="C34" s="197" t="s">
        <v>1</v>
      </c>
      <c r="D34" s="197" t="s">
        <v>1257</v>
      </c>
      <c r="E34" s="17" t="s">
        <v>1</v>
      </c>
      <c r="F34" s="198">
        <v>0</v>
      </c>
      <c r="H34" s="32"/>
    </row>
    <row r="35" spans="2:8" s="1" customFormat="1" ht="16.899999999999999" customHeight="1">
      <c r="B35" s="32"/>
      <c r="C35" s="197" t="s">
        <v>1</v>
      </c>
      <c r="D35" s="197" t="s">
        <v>1258</v>
      </c>
      <c r="E35" s="17" t="s">
        <v>1</v>
      </c>
      <c r="F35" s="198">
        <v>6.5</v>
      </c>
      <c r="H35" s="32"/>
    </row>
    <row r="36" spans="2:8" s="1" customFormat="1" ht="16.899999999999999" customHeight="1">
      <c r="B36" s="32"/>
      <c r="C36" s="197" t="s">
        <v>1</v>
      </c>
      <c r="D36" s="197" t="s">
        <v>1259</v>
      </c>
      <c r="E36" s="17" t="s">
        <v>1</v>
      </c>
      <c r="F36" s="198">
        <v>16.3</v>
      </c>
      <c r="H36" s="32"/>
    </row>
    <row r="37" spans="2:8" s="1" customFormat="1" ht="16.899999999999999" customHeight="1">
      <c r="B37" s="32"/>
      <c r="C37" s="197" t="s">
        <v>1255</v>
      </c>
      <c r="D37" s="197" t="s">
        <v>233</v>
      </c>
      <c r="E37" s="17" t="s">
        <v>1</v>
      </c>
      <c r="F37" s="198">
        <v>22.8</v>
      </c>
      <c r="H37" s="32"/>
    </row>
    <row r="38" spans="2:8" s="1" customFormat="1" ht="16.899999999999999" customHeight="1">
      <c r="B38" s="32"/>
      <c r="C38" s="193" t="s">
        <v>1260</v>
      </c>
      <c r="D38" s="194" t="s">
        <v>1261</v>
      </c>
      <c r="E38" s="195" t="s">
        <v>152</v>
      </c>
      <c r="F38" s="196">
        <v>21.65</v>
      </c>
      <c r="H38" s="32"/>
    </row>
    <row r="39" spans="2:8" s="1" customFormat="1" ht="16.899999999999999" customHeight="1">
      <c r="B39" s="32"/>
      <c r="C39" s="197" t="s">
        <v>1</v>
      </c>
      <c r="D39" s="197" t="s">
        <v>1262</v>
      </c>
      <c r="E39" s="17" t="s">
        <v>1</v>
      </c>
      <c r="F39" s="198">
        <v>0</v>
      </c>
      <c r="H39" s="32"/>
    </row>
    <row r="40" spans="2:8" s="1" customFormat="1" ht="16.899999999999999" customHeight="1">
      <c r="B40" s="32"/>
      <c r="C40" s="197" t="s">
        <v>1</v>
      </c>
      <c r="D40" s="197" t="s">
        <v>1263</v>
      </c>
      <c r="E40" s="17" t="s">
        <v>1</v>
      </c>
      <c r="F40" s="198">
        <v>21.65</v>
      </c>
      <c r="H40" s="32"/>
    </row>
    <row r="41" spans="2:8" s="1" customFormat="1" ht="16.899999999999999" customHeight="1">
      <c r="B41" s="32"/>
      <c r="C41" s="197" t="s">
        <v>1260</v>
      </c>
      <c r="D41" s="197" t="s">
        <v>233</v>
      </c>
      <c r="E41" s="17" t="s">
        <v>1</v>
      </c>
      <c r="F41" s="198">
        <v>21.65</v>
      </c>
      <c r="H41" s="32"/>
    </row>
    <row r="42" spans="2:8" s="1" customFormat="1" ht="16.899999999999999" customHeight="1">
      <c r="B42" s="32"/>
      <c r="C42" s="193" t="s">
        <v>1264</v>
      </c>
      <c r="D42" s="194" t="s">
        <v>1265</v>
      </c>
      <c r="E42" s="195" t="s">
        <v>152</v>
      </c>
      <c r="F42" s="196">
        <v>32.25</v>
      </c>
      <c r="H42" s="32"/>
    </row>
    <row r="43" spans="2:8" s="1" customFormat="1" ht="16.899999999999999" customHeight="1">
      <c r="B43" s="32"/>
      <c r="C43" s="197" t="s">
        <v>1</v>
      </c>
      <c r="D43" s="197" t="s">
        <v>1266</v>
      </c>
      <c r="E43" s="17" t="s">
        <v>1</v>
      </c>
      <c r="F43" s="198">
        <v>0</v>
      </c>
      <c r="H43" s="32"/>
    </row>
    <row r="44" spans="2:8" s="1" customFormat="1" ht="16.899999999999999" customHeight="1">
      <c r="B44" s="32"/>
      <c r="C44" s="197" t="s">
        <v>1</v>
      </c>
      <c r="D44" s="197" t="s">
        <v>1267</v>
      </c>
      <c r="E44" s="17" t="s">
        <v>1</v>
      </c>
      <c r="F44" s="198">
        <v>8.5</v>
      </c>
      <c r="H44" s="32"/>
    </row>
    <row r="45" spans="2:8" s="1" customFormat="1" ht="16.899999999999999" customHeight="1">
      <c r="B45" s="32"/>
      <c r="C45" s="197" t="s">
        <v>1</v>
      </c>
      <c r="D45" s="197" t="s">
        <v>1268</v>
      </c>
      <c r="E45" s="17" t="s">
        <v>1</v>
      </c>
      <c r="F45" s="198">
        <v>6.7</v>
      </c>
      <c r="H45" s="32"/>
    </row>
    <row r="46" spans="2:8" s="1" customFormat="1" ht="16.899999999999999" customHeight="1">
      <c r="B46" s="32"/>
      <c r="C46" s="197" t="s">
        <v>1</v>
      </c>
      <c r="D46" s="197" t="s">
        <v>1269</v>
      </c>
      <c r="E46" s="17" t="s">
        <v>1</v>
      </c>
      <c r="F46" s="198">
        <v>17.05</v>
      </c>
      <c r="H46" s="32"/>
    </row>
    <row r="47" spans="2:8" s="1" customFormat="1" ht="16.899999999999999" customHeight="1">
      <c r="B47" s="32"/>
      <c r="C47" s="197" t="s">
        <v>1264</v>
      </c>
      <c r="D47" s="197" t="s">
        <v>233</v>
      </c>
      <c r="E47" s="17" t="s">
        <v>1</v>
      </c>
      <c r="F47" s="198">
        <v>32.25</v>
      </c>
      <c r="H47" s="32"/>
    </row>
    <row r="48" spans="2:8" s="1" customFormat="1" ht="26.45" customHeight="1">
      <c r="B48" s="32"/>
      <c r="C48" s="192" t="s">
        <v>1270</v>
      </c>
      <c r="D48" s="192" t="s">
        <v>88</v>
      </c>
      <c r="H48" s="32"/>
    </row>
    <row r="49" spans="2:8" s="1" customFormat="1" ht="16.899999999999999" customHeight="1">
      <c r="B49" s="32"/>
      <c r="C49" s="193" t="s">
        <v>1238</v>
      </c>
      <c r="D49" s="194" t="s">
        <v>1239</v>
      </c>
      <c r="E49" s="195" t="s">
        <v>152</v>
      </c>
      <c r="F49" s="196">
        <v>47.91</v>
      </c>
      <c r="H49" s="32"/>
    </row>
    <row r="50" spans="2:8" s="1" customFormat="1" ht="16.899999999999999" customHeight="1">
      <c r="B50" s="32"/>
      <c r="C50" s="193" t="s">
        <v>1243</v>
      </c>
      <c r="D50" s="194" t="s">
        <v>1244</v>
      </c>
      <c r="E50" s="195" t="s">
        <v>152</v>
      </c>
      <c r="F50" s="196">
        <v>4.63</v>
      </c>
      <c r="H50" s="32"/>
    </row>
    <row r="51" spans="2:8" s="1" customFormat="1" ht="16.899999999999999" customHeight="1">
      <c r="B51" s="32"/>
      <c r="C51" s="193" t="s">
        <v>1247</v>
      </c>
      <c r="D51" s="194" t="s">
        <v>1248</v>
      </c>
      <c r="E51" s="195" t="s">
        <v>152</v>
      </c>
      <c r="F51" s="196">
        <v>164.95</v>
      </c>
      <c r="H51" s="32"/>
    </row>
    <row r="52" spans="2:8" s="1" customFormat="1" ht="16.899999999999999" customHeight="1">
      <c r="B52" s="32"/>
      <c r="C52" s="193" t="s">
        <v>1251</v>
      </c>
      <c r="D52" s="194" t="s">
        <v>1252</v>
      </c>
      <c r="E52" s="195" t="s">
        <v>152</v>
      </c>
      <c r="F52" s="196">
        <v>41.83</v>
      </c>
      <c r="H52" s="32"/>
    </row>
    <row r="53" spans="2:8" s="1" customFormat="1" ht="16.899999999999999" customHeight="1">
      <c r="B53" s="32"/>
      <c r="C53" s="193" t="s">
        <v>1255</v>
      </c>
      <c r="D53" s="194" t="s">
        <v>1256</v>
      </c>
      <c r="E53" s="195" t="s">
        <v>173</v>
      </c>
      <c r="F53" s="196">
        <v>22.8</v>
      </c>
      <c r="H53" s="32"/>
    </row>
    <row r="54" spans="2:8" s="1" customFormat="1" ht="16.899999999999999" customHeight="1">
      <c r="B54" s="32"/>
      <c r="C54" s="193" t="s">
        <v>1260</v>
      </c>
      <c r="D54" s="194" t="s">
        <v>1261</v>
      </c>
      <c r="E54" s="195" t="s">
        <v>152</v>
      </c>
      <c r="F54" s="196">
        <v>21.65</v>
      </c>
      <c r="H54" s="32"/>
    </row>
    <row r="55" spans="2:8" s="1" customFormat="1" ht="16.899999999999999" customHeight="1">
      <c r="B55" s="32"/>
      <c r="C55" s="193" t="s">
        <v>1264</v>
      </c>
      <c r="D55" s="194" t="s">
        <v>1265</v>
      </c>
      <c r="E55" s="195" t="s">
        <v>152</v>
      </c>
      <c r="F55" s="196">
        <v>32.25</v>
      </c>
      <c r="H55" s="32"/>
    </row>
    <row r="56" spans="2:8" s="1" customFormat="1" ht="26.45" customHeight="1">
      <c r="B56" s="32"/>
      <c r="C56" s="192" t="s">
        <v>1271</v>
      </c>
      <c r="D56" s="192" t="s">
        <v>91</v>
      </c>
      <c r="H56" s="32"/>
    </row>
    <row r="57" spans="2:8" s="1" customFormat="1" ht="16.899999999999999" customHeight="1">
      <c r="B57" s="32"/>
      <c r="C57" s="193" t="s">
        <v>1238</v>
      </c>
      <c r="D57" s="194" t="s">
        <v>1239</v>
      </c>
      <c r="E57" s="195" t="s">
        <v>152</v>
      </c>
      <c r="F57" s="196">
        <v>47.91</v>
      </c>
      <c r="H57" s="32"/>
    </row>
    <row r="58" spans="2:8" s="1" customFormat="1" ht="16.899999999999999" customHeight="1">
      <c r="B58" s="32"/>
      <c r="C58" s="193" t="s">
        <v>1243</v>
      </c>
      <c r="D58" s="194" t="s">
        <v>1244</v>
      </c>
      <c r="E58" s="195" t="s">
        <v>152</v>
      </c>
      <c r="F58" s="196">
        <v>4.63</v>
      </c>
      <c r="H58" s="32"/>
    </row>
    <row r="59" spans="2:8" s="1" customFormat="1" ht="16.899999999999999" customHeight="1">
      <c r="B59" s="32"/>
      <c r="C59" s="193" t="s">
        <v>1247</v>
      </c>
      <c r="D59" s="194" t="s">
        <v>1248</v>
      </c>
      <c r="E59" s="195" t="s">
        <v>152</v>
      </c>
      <c r="F59" s="196">
        <v>164.95</v>
      </c>
      <c r="H59" s="32"/>
    </row>
    <row r="60" spans="2:8" s="1" customFormat="1" ht="16.899999999999999" customHeight="1">
      <c r="B60" s="32"/>
      <c r="C60" s="193" t="s">
        <v>1251</v>
      </c>
      <c r="D60" s="194" t="s">
        <v>1252</v>
      </c>
      <c r="E60" s="195" t="s">
        <v>152</v>
      </c>
      <c r="F60" s="196">
        <v>41.83</v>
      </c>
      <c r="H60" s="32"/>
    </row>
    <row r="61" spans="2:8" s="1" customFormat="1" ht="16.899999999999999" customHeight="1">
      <c r="B61" s="32"/>
      <c r="C61" s="193" t="s">
        <v>1255</v>
      </c>
      <c r="D61" s="194" t="s">
        <v>1256</v>
      </c>
      <c r="E61" s="195" t="s">
        <v>173</v>
      </c>
      <c r="F61" s="196">
        <v>22.8</v>
      </c>
      <c r="H61" s="32"/>
    </row>
    <row r="62" spans="2:8" s="1" customFormat="1" ht="16.899999999999999" customHeight="1">
      <c r="B62" s="32"/>
      <c r="C62" s="193" t="s">
        <v>1260</v>
      </c>
      <c r="D62" s="194" t="s">
        <v>1261</v>
      </c>
      <c r="E62" s="195" t="s">
        <v>152</v>
      </c>
      <c r="F62" s="196">
        <v>21.65</v>
      </c>
      <c r="H62" s="32"/>
    </row>
    <row r="63" spans="2:8" s="1" customFormat="1" ht="16.899999999999999" customHeight="1">
      <c r="B63" s="32"/>
      <c r="C63" s="193" t="s">
        <v>1264</v>
      </c>
      <c r="D63" s="194" t="s">
        <v>1265</v>
      </c>
      <c r="E63" s="195" t="s">
        <v>152</v>
      </c>
      <c r="F63" s="196">
        <v>32.25</v>
      </c>
      <c r="H63" s="32"/>
    </row>
    <row r="64" spans="2:8" s="1" customFormat="1" ht="26.45" customHeight="1">
      <c r="B64" s="32"/>
      <c r="C64" s="192" t="s">
        <v>1272</v>
      </c>
      <c r="D64" s="192" t="s">
        <v>94</v>
      </c>
      <c r="H64" s="32"/>
    </row>
    <row r="65" spans="2:8" s="1" customFormat="1" ht="16.899999999999999" customHeight="1">
      <c r="B65" s="32"/>
      <c r="C65" s="193" t="s">
        <v>1238</v>
      </c>
      <c r="D65" s="194" t="s">
        <v>1239</v>
      </c>
      <c r="E65" s="195" t="s">
        <v>152</v>
      </c>
      <c r="F65" s="196">
        <v>47.91</v>
      </c>
      <c r="H65" s="32"/>
    </row>
    <row r="66" spans="2:8" s="1" customFormat="1" ht="16.899999999999999" customHeight="1">
      <c r="B66" s="32"/>
      <c r="C66" s="193" t="s">
        <v>1243</v>
      </c>
      <c r="D66" s="194" t="s">
        <v>1244</v>
      </c>
      <c r="E66" s="195" t="s">
        <v>152</v>
      </c>
      <c r="F66" s="196">
        <v>4.63</v>
      </c>
      <c r="H66" s="32"/>
    </row>
    <row r="67" spans="2:8" s="1" customFormat="1" ht="16.899999999999999" customHeight="1">
      <c r="B67" s="32"/>
      <c r="C67" s="193" t="s">
        <v>1247</v>
      </c>
      <c r="D67" s="194" t="s">
        <v>1248</v>
      </c>
      <c r="E67" s="195" t="s">
        <v>152</v>
      </c>
      <c r="F67" s="196">
        <v>164.95</v>
      </c>
      <c r="H67" s="32"/>
    </row>
    <row r="68" spans="2:8" s="1" customFormat="1" ht="16.899999999999999" customHeight="1">
      <c r="B68" s="32"/>
      <c r="C68" s="193" t="s">
        <v>1251</v>
      </c>
      <c r="D68" s="194" t="s">
        <v>1252</v>
      </c>
      <c r="E68" s="195" t="s">
        <v>152</v>
      </c>
      <c r="F68" s="196">
        <v>41.83</v>
      </c>
      <c r="H68" s="32"/>
    </row>
    <row r="69" spans="2:8" s="1" customFormat="1" ht="16.899999999999999" customHeight="1">
      <c r="B69" s="32"/>
      <c r="C69" s="193" t="s">
        <v>1255</v>
      </c>
      <c r="D69" s="194" t="s">
        <v>1256</v>
      </c>
      <c r="E69" s="195" t="s">
        <v>173</v>
      </c>
      <c r="F69" s="196">
        <v>22.8</v>
      </c>
      <c r="H69" s="32"/>
    </row>
    <row r="70" spans="2:8" s="1" customFormat="1" ht="16.899999999999999" customHeight="1">
      <c r="B70" s="32"/>
      <c r="C70" s="193" t="s">
        <v>1260</v>
      </c>
      <c r="D70" s="194" t="s">
        <v>1261</v>
      </c>
      <c r="E70" s="195" t="s">
        <v>152</v>
      </c>
      <c r="F70" s="196">
        <v>21.65</v>
      </c>
      <c r="H70" s="32"/>
    </row>
    <row r="71" spans="2:8" s="1" customFormat="1" ht="16.899999999999999" customHeight="1">
      <c r="B71" s="32"/>
      <c r="C71" s="193" t="s">
        <v>1264</v>
      </c>
      <c r="D71" s="194" t="s">
        <v>1265</v>
      </c>
      <c r="E71" s="195" t="s">
        <v>152</v>
      </c>
      <c r="F71" s="196">
        <v>32.25</v>
      </c>
      <c r="H71" s="32"/>
    </row>
    <row r="72" spans="2:8" s="1" customFormat="1" ht="26.45" customHeight="1">
      <c r="B72" s="32"/>
      <c r="C72" s="192" t="s">
        <v>1273</v>
      </c>
      <c r="D72" s="192" t="s">
        <v>97</v>
      </c>
      <c r="H72" s="32"/>
    </row>
    <row r="73" spans="2:8" s="1" customFormat="1" ht="16.899999999999999" customHeight="1">
      <c r="B73" s="32"/>
      <c r="C73" s="193" t="s">
        <v>1238</v>
      </c>
      <c r="D73" s="194" t="s">
        <v>1239</v>
      </c>
      <c r="E73" s="195" t="s">
        <v>152</v>
      </c>
      <c r="F73" s="196">
        <v>47.91</v>
      </c>
      <c r="H73" s="32"/>
    </row>
    <row r="74" spans="2:8" s="1" customFormat="1" ht="16.899999999999999" customHeight="1">
      <c r="B74" s="32"/>
      <c r="C74" s="197" t="s">
        <v>1</v>
      </c>
      <c r="D74" s="197" t="s">
        <v>1240</v>
      </c>
      <c r="E74" s="17" t="s">
        <v>1</v>
      </c>
      <c r="F74" s="198">
        <v>0</v>
      </c>
      <c r="H74" s="32"/>
    </row>
    <row r="75" spans="2:8" s="1" customFormat="1" ht="16.899999999999999" customHeight="1">
      <c r="B75" s="32"/>
      <c r="C75" s="197" t="s">
        <v>1</v>
      </c>
      <c r="D75" s="197" t="s">
        <v>1241</v>
      </c>
      <c r="E75" s="17" t="s">
        <v>1</v>
      </c>
      <c r="F75" s="198">
        <v>28.3</v>
      </c>
      <c r="H75" s="32"/>
    </row>
    <row r="76" spans="2:8" s="1" customFormat="1" ht="16.899999999999999" customHeight="1">
      <c r="B76" s="32"/>
      <c r="C76" s="197" t="s">
        <v>1</v>
      </c>
      <c r="D76" s="197" t="s">
        <v>1242</v>
      </c>
      <c r="E76" s="17" t="s">
        <v>1</v>
      </c>
      <c r="F76" s="198">
        <v>19.61</v>
      </c>
      <c r="H76" s="32"/>
    </row>
    <row r="77" spans="2:8" s="1" customFormat="1" ht="16.899999999999999" customHeight="1">
      <c r="B77" s="32"/>
      <c r="C77" s="197" t="s">
        <v>1238</v>
      </c>
      <c r="D77" s="197" t="s">
        <v>233</v>
      </c>
      <c r="E77" s="17" t="s">
        <v>1</v>
      </c>
      <c r="F77" s="198">
        <v>47.91</v>
      </c>
      <c r="H77" s="32"/>
    </row>
    <row r="78" spans="2:8" s="1" customFormat="1" ht="16.899999999999999" customHeight="1">
      <c r="B78" s="32"/>
      <c r="C78" s="193" t="s">
        <v>1243</v>
      </c>
      <c r="D78" s="194" t="s">
        <v>1244</v>
      </c>
      <c r="E78" s="195" t="s">
        <v>152</v>
      </c>
      <c r="F78" s="196">
        <v>4.63</v>
      </c>
      <c r="H78" s="32"/>
    </row>
    <row r="79" spans="2:8" s="1" customFormat="1" ht="16.899999999999999" customHeight="1">
      <c r="B79" s="32"/>
      <c r="C79" s="197" t="s">
        <v>1</v>
      </c>
      <c r="D79" s="197" t="s">
        <v>1245</v>
      </c>
      <c r="E79" s="17" t="s">
        <v>1</v>
      </c>
      <c r="F79" s="198">
        <v>0</v>
      </c>
      <c r="H79" s="32"/>
    </row>
    <row r="80" spans="2:8" s="1" customFormat="1" ht="16.899999999999999" customHeight="1">
      <c r="B80" s="32"/>
      <c r="C80" s="197" t="s">
        <v>1</v>
      </c>
      <c r="D80" s="197" t="s">
        <v>1246</v>
      </c>
      <c r="E80" s="17" t="s">
        <v>1</v>
      </c>
      <c r="F80" s="198">
        <v>4.63</v>
      </c>
      <c r="H80" s="32"/>
    </row>
    <row r="81" spans="2:8" s="1" customFormat="1" ht="16.899999999999999" customHeight="1">
      <c r="B81" s="32"/>
      <c r="C81" s="197" t="s">
        <v>1</v>
      </c>
      <c r="D81" s="197" t="s">
        <v>1</v>
      </c>
      <c r="E81" s="17" t="s">
        <v>1</v>
      </c>
      <c r="F81" s="198">
        <v>0</v>
      </c>
      <c r="H81" s="32"/>
    </row>
    <row r="82" spans="2:8" s="1" customFormat="1" ht="16.899999999999999" customHeight="1">
      <c r="B82" s="32"/>
      <c r="C82" s="197" t="s">
        <v>1</v>
      </c>
      <c r="D82" s="197" t="s">
        <v>1</v>
      </c>
      <c r="E82" s="17" t="s">
        <v>1</v>
      </c>
      <c r="F82" s="198">
        <v>0</v>
      </c>
      <c r="H82" s="32"/>
    </row>
    <row r="83" spans="2:8" s="1" customFormat="1" ht="16.899999999999999" customHeight="1">
      <c r="B83" s="32"/>
      <c r="C83" s="197" t="s">
        <v>1</v>
      </c>
      <c r="D83" s="197" t="s">
        <v>1</v>
      </c>
      <c r="E83" s="17" t="s">
        <v>1</v>
      </c>
      <c r="F83" s="198">
        <v>0</v>
      </c>
      <c r="H83" s="32"/>
    </row>
    <row r="84" spans="2:8" s="1" customFormat="1" ht="16.899999999999999" customHeight="1">
      <c r="B84" s="32"/>
      <c r="C84" s="197" t="s">
        <v>1</v>
      </c>
      <c r="D84" s="197" t="s">
        <v>1</v>
      </c>
      <c r="E84" s="17" t="s">
        <v>1</v>
      </c>
      <c r="F84" s="198">
        <v>0</v>
      </c>
      <c r="H84" s="32"/>
    </row>
    <row r="85" spans="2:8" s="1" customFormat="1" ht="16.899999999999999" customHeight="1">
      <c r="B85" s="32"/>
      <c r="C85" s="197" t="s">
        <v>1</v>
      </c>
      <c r="D85" s="197" t="s">
        <v>1</v>
      </c>
      <c r="E85" s="17" t="s">
        <v>1</v>
      </c>
      <c r="F85" s="198">
        <v>0</v>
      </c>
      <c r="H85" s="32"/>
    </row>
    <row r="86" spans="2:8" s="1" customFormat="1" ht="16.899999999999999" customHeight="1">
      <c r="B86" s="32"/>
      <c r="C86" s="197" t="s">
        <v>1243</v>
      </c>
      <c r="D86" s="197" t="s">
        <v>149</v>
      </c>
      <c r="E86" s="17" t="s">
        <v>1</v>
      </c>
      <c r="F86" s="198">
        <v>4.63</v>
      </c>
      <c r="H86" s="32"/>
    </row>
    <row r="87" spans="2:8" s="1" customFormat="1" ht="16.899999999999999" customHeight="1">
      <c r="B87" s="32"/>
      <c r="C87" s="193" t="s">
        <v>1247</v>
      </c>
      <c r="D87" s="194" t="s">
        <v>1248</v>
      </c>
      <c r="E87" s="195" t="s">
        <v>152</v>
      </c>
      <c r="F87" s="196">
        <v>164.95</v>
      </c>
      <c r="H87" s="32"/>
    </row>
    <row r="88" spans="2:8" s="1" customFormat="1" ht="16.899999999999999" customHeight="1">
      <c r="B88" s="32"/>
      <c r="C88" s="197" t="s">
        <v>1</v>
      </c>
      <c r="D88" s="197" t="s">
        <v>1249</v>
      </c>
      <c r="E88" s="17" t="s">
        <v>1</v>
      </c>
      <c r="F88" s="198">
        <v>0</v>
      </c>
      <c r="H88" s="32"/>
    </row>
    <row r="89" spans="2:8" s="1" customFormat="1" ht="16.899999999999999" customHeight="1">
      <c r="B89" s="32"/>
      <c r="C89" s="197" t="s">
        <v>1</v>
      </c>
      <c r="D89" s="197" t="s">
        <v>1250</v>
      </c>
      <c r="E89" s="17" t="s">
        <v>1</v>
      </c>
      <c r="F89" s="198">
        <v>164.95</v>
      </c>
      <c r="H89" s="32"/>
    </row>
    <row r="90" spans="2:8" s="1" customFormat="1" ht="16.899999999999999" customHeight="1">
      <c r="B90" s="32"/>
      <c r="C90" s="197" t="s">
        <v>1247</v>
      </c>
      <c r="D90" s="197" t="s">
        <v>233</v>
      </c>
      <c r="E90" s="17" t="s">
        <v>1</v>
      </c>
      <c r="F90" s="198">
        <v>164.95</v>
      </c>
      <c r="H90" s="32"/>
    </row>
    <row r="91" spans="2:8" s="1" customFormat="1" ht="16.899999999999999" customHeight="1">
      <c r="B91" s="32"/>
      <c r="C91" s="193" t="s">
        <v>1251</v>
      </c>
      <c r="D91" s="194" t="s">
        <v>1252</v>
      </c>
      <c r="E91" s="195" t="s">
        <v>152</v>
      </c>
      <c r="F91" s="196">
        <v>41.83</v>
      </c>
      <c r="H91" s="32"/>
    </row>
    <row r="92" spans="2:8" s="1" customFormat="1" ht="16.899999999999999" customHeight="1">
      <c r="B92" s="32"/>
      <c r="C92" s="197" t="s">
        <v>1</v>
      </c>
      <c r="D92" s="197" t="s">
        <v>1253</v>
      </c>
      <c r="E92" s="17" t="s">
        <v>1</v>
      </c>
      <c r="F92" s="198">
        <v>0</v>
      </c>
      <c r="H92" s="32"/>
    </row>
    <row r="93" spans="2:8" s="1" customFormat="1" ht="16.899999999999999" customHeight="1">
      <c r="B93" s="32"/>
      <c r="C93" s="197" t="s">
        <v>1</v>
      </c>
      <c r="D93" s="197" t="s">
        <v>1254</v>
      </c>
      <c r="E93" s="17" t="s">
        <v>1</v>
      </c>
      <c r="F93" s="198">
        <v>41.83</v>
      </c>
      <c r="H93" s="32"/>
    </row>
    <row r="94" spans="2:8" s="1" customFormat="1" ht="16.899999999999999" customHeight="1">
      <c r="B94" s="32"/>
      <c r="C94" s="197" t="s">
        <v>1251</v>
      </c>
      <c r="D94" s="197" t="s">
        <v>149</v>
      </c>
      <c r="E94" s="17" t="s">
        <v>1</v>
      </c>
      <c r="F94" s="198">
        <v>41.83</v>
      </c>
      <c r="H94" s="32"/>
    </row>
    <row r="95" spans="2:8" s="1" customFormat="1" ht="16.899999999999999" customHeight="1">
      <c r="B95" s="32"/>
      <c r="C95" s="193" t="s">
        <v>1255</v>
      </c>
      <c r="D95" s="194" t="s">
        <v>1256</v>
      </c>
      <c r="E95" s="195" t="s">
        <v>173</v>
      </c>
      <c r="F95" s="196">
        <v>22.8</v>
      </c>
      <c r="H95" s="32"/>
    </row>
    <row r="96" spans="2:8" s="1" customFormat="1" ht="16.899999999999999" customHeight="1">
      <c r="B96" s="32"/>
      <c r="C96" s="197" t="s">
        <v>1</v>
      </c>
      <c r="D96" s="197" t="s">
        <v>1257</v>
      </c>
      <c r="E96" s="17" t="s">
        <v>1</v>
      </c>
      <c r="F96" s="198">
        <v>0</v>
      </c>
      <c r="H96" s="32"/>
    </row>
    <row r="97" spans="2:8" s="1" customFormat="1" ht="16.899999999999999" customHeight="1">
      <c r="B97" s="32"/>
      <c r="C97" s="197" t="s">
        <v>1</v>
      </c>
      <c r="D97" s="197" t="s">
        <v>1258</v>
      </c>
      <c r="E97" s="17" t="s">
        <v>1</v>
      </c>
      <c r="F97" s="198">
        <v>6.5</v>
      </c>
      <c r="H97" s="32"/>
    </row>
    <row r="98" spans="2:8" s="1" customFormat="1" ht="16.899999999999999" customHeight="1">
      <c r="B98" s="32"/>
      <c r="C98" s="197" t="s">
        <v>1</v>
      </c>
      <c r="D98" s="197" t="s">
        <v>1259</v>
      </c>
      <c r="E98" s="17" t="s">
        <v>1</v>
      </c>
      <c r="F98" s="198">
        <v>16.3</v>
      </c>
      <c r="H98" s="32"/>
    </row>
    <row r="99" spans="2:8" s="1" customFormat="1" ht="16.899999999999999" customHeight="1">
      <c r="B99" s="32"/>
      <c r="C99" s="197" t="s">
        <v>1255</v>
      </c>
      <c r="D99" s="197" t="s">
        <v>233</v>
      </c>
      <c r="E99" s="17" t="s">
        <v>1</v>
      </c>
      <c r="F99" s="198">
        <v>22.8</v>
      </c>
      <c r="H99" s="32"/>
    </row>
    <row r="100" spans="2:8" s="1" customFormat="1" ht="16.899999999999999" customHeight="1">
      <c r="B100" s="32"/>
      <c r="C100" s="193" t="s">
        <v>1260</v>
      </c>
      <c r="D100" s="194" t="s">
        <v>1261</v>
      </c>
      <c r="E100" s="195" t="s">
        <v>152</v>
      </c>
      <c r="F100" s="196">
        <v>21.65</v>
      </c>
      <c r="H100" s="32"/>
    </row>
    <row r="101" spans="2:8" s="1" customFormat="1" ht="16.899999999999999" customHeight="1">
      <c r="B101" s="32"/>
      <c r="C101" s="197" t="s">
        <v>1</v>
      </c>
      <c r="D101" s="197" t="s">
        <v>1262</v>
      </c>
      <c r="E101" s="17" t="s">
        <v>1</v>
      </c>
      <c r="F101" s="198">
        <v>0</v>
      </c>
      <c r="H101" s="32"/>
    </row>
    <row r="102" spans="2:8" s="1" customFormat="1" ht="16.899999999999999" customHeight="1">
      <c r="B102" s="32"/>
      <c r="C102" s="197" t="s">
        <v>1</v>
      </c>
      <c r="D102" s="197" t="s">
        <v>1263</v>
      </c>
      <c r="E102" s="17" t="s">
        <v>1</v>
      </c>
      <c r="F102" s="198">
        <v>21.65</v>
      </c>
      <c r="H102" s="32"/>
    </row>
    <row r="103" spans="2:8" s="1" customFormat="1" ht="16.899999999999999" customHeight="1">
      <c r="B103" s="32"/>
      <c r="C103" s="197" t="s">
        <v>1260</v>
      </c>
      <c r="D103" s="197" t="s">
        <v>233</v>
      </c>
      <c r="E103" s="17" t="s">
        <v>1</v>
      </c>
      <c r="F103" s="198">
        <v>21.65</v>
      </c>
      <c r="H103" s="32"/>
    </row>
    <row r="104" spans="2:8" s="1" customFormat="1" ht="16.899999999999999" customHeight="1">
      <c r="B104" s="32"/>
      <c r="C104" s="193" t="s">
        <v>1264</v>
      </c>
      <c r="D104" s="194" t="s">
        <v>1265</v>
      </c>
      <c r="E104" s="195" t="s">
        <v>152</v>
      </c>
      <c r="F104" s="196">
        <v>32.25</v>
      </c>
      <c r="H104" s="32"/>
    </row>
    <row r="105" spans="2:8" s="1" customFormat="1" ht="16.899999999999999" customHeight="1">
      <c r="B105" s="32"/>
      <c r="C105" s="197" t="s">
        <v>1</v>
      </c>
      <c r="D105" s="197" t="s">
        <v>1266</v>
      </c>
      <c r="E105" s="17" t="s">
        <v>1</v>
      </c>
      <c r="F105" s="198">
        <v>0</v>
      </c>
      <c r="H105" s="32"/>
    </row>
    <row r="106" spans="2:8" s="1" customFormat="1" ht="16.899999999999999" customHeight="1">
      <c r="B106" s="32"/>
      <c r="C106" s="197" t="s">
        <v>1</v>
      </c>
      <c r="D106" s="197" t="s">
        <v>1267</v>
      </c>
      <c r="E106" s="17" t="s">
        <v>1</v>
      </c>
      <c r="F106" s="198">
        <v>8.5</v>
      </c>
      <c r="H106" s="32"/>
    </row>
    <row r="107" spans="2:8" s="1" customFormat="1" ht="16.899999999999999" customHeight="1">
      <c r="B107" s="32"/>
      <c r="C107" s="197" t="s">
        <v>1</v>
      </c>
      <c r="D107" s="197" t="s">
        <v>1268</v>
      </c>
      <c r="E107" s="17" t="s">
        <v>1</v>
      </c>
      <c r="F107" s="198">
        <v>6.7</v>
      </c>
      <c r="H107" s="32"/>
    </row>
    <row r="108" spans="2:8" s="1" customFormat="1" ht="16.899999999999999" customHeight="1">
      <c r="B108" s="32"/>
      <c r="C108" s="197" t="s">
        <v>1</v>
      </c>
      <c r="D108" s="197" t="s">
        <v>1269</v>
      </c>
      <c r="E108" s="17" t="s">
        <v>1</v>
      </c>
      <c r="F108" s="198">
        <v>17.05</v>
      </c>
      <c r="H108" s="32"/>
    </row>
    <row r="109" spans="2:8" s="1" customFormat="1" ht="16.899999999999999" customHeight="1">
      <c r="B109" s="32"/>
      <c r="C109" s="197" t="s">
        <v>1264</v>
      </c>
      <c r="D109" s="197" t="s">
        <v>233</v>
      </c>
      <c r="E109" s="17" t="s">
        <v>1</v>
      </c>
      <c r="F109" s="198">
        <v>32.25</v>
      </c>
      <c r="H109" s="32"/>
    </row>
    <row r="110" spans="2:8" s="1" customFormat="1" ht="7.35" customHeight="1">
      <c r="B110" s="44"/>
      <c r="C110" s="45"/>
      <c r="D110" s="45"/>
      <c r="E110" s="45"/>
      <c r="F110" s="45"/>
      <c r="G110" s="45"/>
      <c r="H110" s="32"/>
    </row>
    <row r="111" spans="2:8" s="1" customFormat="1"/>
  </sheetData>
  <sheetProtection algorithmName="SHA-512" hashValue="vbkDUVJOq/4zLpt01oGHRczDxKl2e3iEOdOAH7PDYkSNnXvmMAXE9ipI/uhsVqMAisy3msgw5MZL/L6yaAvB0g==" saltValue="Xgk84aArByiQZoRqdUIJjsRS/9zRuYDBSikVF+kyY3etdOAP6l09GF9e5abkQx+KC9gZUWvQhoZnmXRDcMSoWA==" spinCount="100000" sheet="1" objects="1" scenarios="1" formatColumns="0" formatRows="0"/>
  <mergeCells count="2">
    <mergeCell ref="D5:F5"/>
    <mergeCell ref="D6:F6"/>
  </mergeCells>
  <pageMargins left="0" right="0" top="0" bottom="0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207564-EB5A-4FD1-9B48-7DEC178B78AD}"/>
</file>

<file path=customXml/itemProps2.xml><?xml version="1.0" encoding="utf-8"?>
<ds:datastoreItem xmlns:ds="http://schemas.openxmlformats.org/officeDocument/2006/customXml" ds:itemID="{34670DCE-0F99-4270-81D4-B5C84E996C1B}"/>
</file>

<file path=customXml/itemProps3.xml><?xml version="1.0" encoding="utf-8"?>
<ds:datastoreItem xmlns:ds="http://schemas.openxmlformats.org/officeDocument/2006/customXml" ds:itemID="{61CF83C1-1103-4C0D-8110-90196E3C20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IRENA-HP\IRENA</dc:creator>
  <cp:keywords/>
  <dc:description/>
  <cp:lastModifiedBy>Hana Špičková</cp:lastModifiedBy>
  <cp:revision/>
  <dcterms:created xsi:type="dcterms:W3CDTF">2025-06-30T07:42:38Z</dcterms:created>
  <dcterms:modified xsi:type="dcterms:W3CDTF">2025-09-25T05:54:20Z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